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FFEB0341-0FF7-4A4F-812A-2D75BFC8436A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  <sheet name="Auxiliar" sheetId="12" r:id="rId2"/>
  </sheets>
  <definedNames>
    <definedName name="_xlnm.Print_Area" localSheetId="0">'Quadro Horários'!$A$1:$X$69</definedName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" i="11" l="1"/>
  <c r="S7" i="11"/>
  <c r="P7" i="11"/>
  <c r="M7" i="11"/>
  <c r="J7" i="11"/>
  <c r="D7" i="11"/>
  <c r="G7" i="11"/>
  <c r="W74" i="11"/>
  <c r="W73" i="11"/>
  <c r="W72" i="11"/>
  <c r="U74" i="11"/>
  <c r="U73" i="11"/>
  <c r="U72" i="11"/>
  <c r="T74" i="11"/>
  <c r="T73" i="11"/>
  <c r="T72" i="11"/>
  <c r="R74" i="11"/>
  <c r="R73" i="11"/>
  <c r="R72" i="11"/>
  <c r="Q74" i="11"/>
  <c r="Q73" i="11"/>
  <c r="Q72" i="11"/>
  <c r="O74" i="11"/>
  <c r="O73" i="11"/>
  <c r="O72" i="11"/>
  <c r="N74" i="11"/>
  <c r="N73" i="11"/>
  <c r="N72" i="11"/>
  <c r="L74" i="11"/>
  <c r="L73" i="11"/>
  <c r="L72" i="11"/>
  <c r="K74" i="11"/>
  <c r="K73" i="11"/>
  <c r="K72" i="11"/>
  <c r="I74" i="11"/>
  <c r="I73" i="11"/>
  <c r="I72" i="11"/>
  <c r="H74" i="11"/>
  <c r="H73" i="11"/>
  <c r="H72" i="11"/>
  <c r="F74" i="11"/>
  <c r="F73" i="11"/>
  <c r="F72" i="11"/>
  <c r="W78" i="11"/>
  <c r="W77" i="11"/>
  <c r="W76" i="11"/>
  <c r="U78" i="11"/>
  <c r="U77" i="11"/>
  <c r="U76" i="11"/>
  <c r="T78" i="11"/>
  <c r="T77" i="11"/>
  <c r="T76" i="11"/>
  <c r="R78" i="11"/>
  <c r="R77" i="11"/>
  <c r="R76" i="11"/>
  <c r="Q78" i="11"/>
  <c r="Q77" i="11"/>
  <c r="Q76" i="11"/>
  <c r="O78" i="11"/>
  <c r="O77" i="11"/>
  <c r="O76" i="11"/>
  <c r="N78" i="11"/>
  <c r="N77" i="11"/>
  <c r="N76" i="11"/>
  <c r="L78" i="11"/>
  <c r="L77" i="11"/>
  <c r="L76" i="11"/>
  <c r="K78" i="11"/>
  <c r="K77" i="11"/>
  <c r="K76" i="11"/>
  <c r="I78" i="11"/>
  <c r="I77" i="11"/>
  <c r="I76" i="11"/>
  <c r="H78" i="11"/>
  <c r="H77" i="11"/>
  <c r="H76" i="11"/>
  <c r="F78" i="11"/>
  <c r="F77" i="11"/>
  <c r="F76" i="11"/>
  <c r="E76" i="11"/>
  <c r="E77" i="11"/>
  <c r="E78" i="11"/>
  <c r="C78" i="11"/>
  <c r="C77" i="11"/>
  <c r="C76" i="11"/>
  <c r="E74" i="11"/>
  <c r="C74" i="11"/>
  <c r="C73" i="11"/>
  <c r="E73" i="11"/>
  <c r="E72" i="11"/>
  <c r="C72" i="11"/>
  <c r="W88" i="11" l="1"/>
  <c r="W87" i="11"/>
  <c r="W86" i="11"/>
  <c r="W85" i="11"/>
  <c r="W84" i="11"/>
  <c r="W83" i="11"/>
  <c r="W82" i="11"/>
  <c r="W81" i="11"/>
  <c r="W80" i="11"/>
  <c r="T86" i="11"/>
  <c r="T83" i="11"/>
  <c r="T80" i="11"/>
  <c r="Q88" i="11"/>
  <c r="Q87" i="11"/>
  <c r="Q86" i="11"/>
  <c r="Q85" i="11"/>
  <c r="Q84" i="11"/>
  <c r="Q83" i="11"/>
  <c r="Q82" i="11"/>
  <c r="Q81" i="11"/>
  <c r="Q80" i="11"/>
  <c r="K86" i="11"/>
  <c r="K83" i="11"/>
  <c r="K80" i="11"/>
  <c r="H88" i="11"/>
  <c r="H87" i="11"/>
  <c r="H86" i="11"/>
  <c r="H85" i="11"/>
  <c r="H84" i="11"/>
  <c r="H83" i="11"/>
  <c r="H82" i="11"/>
  <c r="H81" i="11"/>
  <c r="H80" i="11"/>
  <c r="U88" i="11"/>
  <c r="U87" i="11"/>
  <c r="U86" i="11"/>
  <c r="U85" i="11"/>
  <c r="U84" i="11"/>
  <c r="U83" i="11"/>
  <c r="U82" i="11"/>
  <c r="U81" i="11"/>
  <c r="U80" i="11"/>
  <c r="R82" i="11"/>
  <c r="R81" i="11"/>
  <c r="R80" i="11"/>
  <c r="O88" i="11"/>
  <c r="O87" i="11"/>
  <c r="O86" i="11"/>
  <c r="O85" i="11"/>
  <c r="O84" i="11"/>
  <c r="O83" i="11"/>
  <c r="O82" i="11"/>
  <c r="O81" i="11"/>
  <c r="O80" i="11"/>
  <c r="I82" i="11"/>
  <c r="I81" i="11"/>
  <c r="I80" i="11"/>
  <c r="F88" i="11"/>
  <c r="F87" i="11"/>
  <c r="F86" i="11"/>
  <c r="F85" i="11"/>
  <c r="F84" i="11"/>
  <c r="F83" i="11"/>
  <c r="F82" i="11"/>
  <c r="F81" i="11"/>
  <c r="F80" i="11"/>
  <c r="W89" i="11" l="1"/>
  <c r="Q89" i="11"/>
  <c r="O89" i="11"/>
  <c r="H89" i="11"/>
  <c r="F89" i="11"/>
  <c r="U89" i="11"/>
  <c r="U53" i="11" l="1"/>
  <c r="O53" i="11"/>
  <c r="F53" i="11"/>
  <c r="C82" i="11"/>
  <c r="C88" i="11"/>
  <c r="C85" i="11"/>
  <c r="E87" i="11"/>
  <c r="E88" i="11"/>
  <c r="R85" i="11"/>
  <c r="R84" i="11"/>
  <c r="R83" i="11"/>
  <c r="T84" i="11"/>
  <c r="T87" i="11"/>
  <c r="T81" i="11"/>
  <c r="T82" i="11"/>
  <c r="T85" i="11"/>
  <c r="T88" i="11"/>
  <c r="R88" i="11"/>
  <c r="R87" i="11"/>
  <c r="R86" i="11"/>
  <c r="L87" i="11"/>
  <c r="L86" i="11"/>
  <c r="N82" i="11"/>
  <c r="L88" i="11"/>
  <c r="N88" i="11"/>
  <c r="N85" i="11"/>
  <c r="N87" i="11"/>
  <c r="N81" i="11"/>
  <c r="N84" i="11"/>
  <c r="L84" i="11"/>
  <c r="L85" i="11"/>
  <c r="L83" i="11"/>
  <c r="N80" i="11"/>
  <c r="N83" i="11"/>
  <c r="N86" i="11"/>
  <c r="L80" i="11"/>
  <c r="L82" i="11"/>
  <c r="L81" i="11"/>
  <c r="K87" i="11"/>
  <c r="K81" i="11"/>
  <c r="K84" i="11"/>
  <c r="I83" i="11"/>
  <c r="I84" i="11"/>
  <c r="I85" i="11"/>
  <c r="I88" i="11"/>
  <c r="I86" i="11"/>
  <c r="K82" i="11"/>
  <c r="K85" i="11"/>
  <c r="I87" i="11"/>
  <c r="K88" i="11"/>
  <c r="E86" i="11"/>
  <c r="C84" i="11"/>
  <c r="E83" i="11"/>
  <c r="C81" i="11"/>
  <c r="E85" i="11"/>
  <c r="E84" i="11"/>
  <c r="C87" i="11"/>
  <c r="E81" i="11"/>
  <c r="C80" i="11"/>
  <c r="E80" i="11"/>
  <c r="C83" i="11"/>
  <c r="C86" i="11"/>
  <c r="E82" i="11"/>
  <c r="J64" i="11"/>
  <c r="G64" i="11"/>
  <c r="E64" i="11"/>
  <c r="B64" i="11"/>
  <c r="T89" i="11" l="1"/>
  <c r="N89" i="11"/>
  <c r="K89" i="11"/>
  <c r="E89" i="11"/>
  <c r="R89" i="11"/>
  <c r="L89" i="11"/>
  <c r="I89" i="11"/>
  <c r="C89" i="11"/>
  <c r="R53" i="11" l="1"/>
  <c r="L53" i="11"/>
  <c r="I53" i="11"/>
  <c r="C53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E51" i="11"/>
  <c r="D51" i="11"/>
  <c r="C51" i="11"/>
  <c r="H51" i="11"/>
  <c r="G51" i="11"/>
  <c r="F51" i="11"/>
  <c r="V52" i="11" l="1"/>
  <c r="S52" i="11"/>
  <c r="S13" i="11"/>
  <c r="M13" i="11"/>
  <c r="J13" i="11"/>
  <c r="P13" i="11"/>
  <c r="G13" i="11"/>
  <c r="D13" i="11"/>
  <c r="V13" i="11"/>
  <c r="D52" i="11"/>
  <c r="AF11" i="11"/>
  <c r="AE11" i="11"/>
  <c r="AD11" i="11"/>
  <c r="AC11" i="11"/>
  <c r="AB11" i="11"/>
  <c r="AF9" i="11"/>
  <c r="AE9" i="11"/>
  <c r="AD9" i="11"/>
  <c r="AC9" i="11"/>
  <c r="AB9" i="11"/>
  <c r="AA11" i="11"/>
  <c r="AA9" i="11"/>
  <c r="Z9" i="11"/>
  <c r="Z11" i="11"/>
  <c r="C40" i="11"/>
  <c r="O40" i="11"/>
  <c r="P52" i="11"/>
  <c r="M52" i="11"/>
  <c r="W46" i="11"/>
  <c r="U46" i="11"/>
  <c r="T46" i="11"/>
  <c r="R46" i="11"/>
  <c r="Q46" i="11"/>
  <c r="O46" i="11"/>
  <c r="N46" i="11"/>
  <c r="L46" i="11"/>
  <c r="K46" i="11"/>
  <c r="I46" i="11"/>
  <c r="H46" i="11"/>
  <c r="F46" i="11"/>
  <c r="E46" i="11"/>
  <c r="C46" i="11"/>
  <c r="AC8" i="11" l="1"/>
  <c r="AD8" i="11"/>
  <c r="AD7" i="11" s="1"/>
  <c r="O17" i="11" s="1"/>
  <c r="L19" i="11"/>
  <c r="AF8" i="11"/>
  <c r="AF7" i="11" s="1"/>
  <c r="U17" i="11" s="1"/>
  <c r="AE8" i="11"/>
  <c r="AE7" i="11" s="1"/>
  <c r="R17" i="11" s="1"/>
  <c r="AC7" i="11"/>
  <c r="L17" i="11" s="1"/>
  <c r="AB8" i="11"/>
  <c r="AB7" i="11" s="1"/>
  <c r="I17" i="11" s="1"/>
  <c r="Z8" i="11"/>
  <c r="Z7" i="11" s="1"/>
  <c r="C17" i="11" s="1"/>
  <c r="G52" i="11"/>
  <c r="J52" i="11"/>
  <c r="AA8" i="11"/>
  <c r="AA7" i="11" s="1"/>
  <c r="F17" i="11" s="1"/>
  <c r="W7" i="11"/>
  <c r="T7" i="11"/>
  <c r="Q7" i="11"/>
  <c r="N7" i="11"/>
  <c r="K7" i="11"/>
  <c r="H7" i="11"/>
  <c r="E7" i="11"/>
  <c r="U7" i="11"/>
  <c r="U15" i="11" s="1"/>
  <c r="R7" i="11"/>
  <c r="O7" i="11"/>
  <c r="L7" i="11"/>
  <c r="I7" i="11"/>
  <c r="F7" i="11"/>
  <c r="C7" i="11"/>
  <c r="F15" i="11" l="1"/>
  <c r="R15" i="11"/>
  <c r="O15" i="11"/>
  <c r="L15" i="11"/>
  <c r="C15" i="11"/>
  <c r="I15" i="11"/>
  <c r="L55" i="11"/>
  <c r="N55" i="11" s="1"/>
  <c r="I6" i="11"/>
  <c r="H6" i="11"/>
  <c r="U14" i="11" l="1"/>
  <c r="I14" i="11"/>
  <c r="F14" i="11"/>
  <c r="C14" i="11"/>
  <c r="O14" i="11"/>
  <c r="L14" i="11"/>
  <c r="R14" i="11"/>
  <c r="N19" i="11" l="1"/>
</calcChain>
</file>

<file path=xl/sharedStrings.xml><?xml version="1.0" encoding="utf-8"?>
<sst xmlns="http://schemas.openxmlformats.org/spreadsheetml/2006/main" count="147" uniqueCount="67">
  <si>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</si>
  <si>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</si>
  <si>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</si>
  <si>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</si>
  <si>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</si>
  <si>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</si>
  <si>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</si>
  <si>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</si>
  <si>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</si>
  <si>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</si>
  <si>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</si>
  <si>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Total dia:</t>
  </si>
  <si>
    <t>Nome:</t>
  </si>
  <si>
    <t>Domingo</t>
  </si>
  <si>
    <t>Sábado</t>
  </si>
  <si>
    <t>Total semanal:</t>
  </si>
  <si>
    <t>horas</t>
  </si>
  <si>
    <t>Regime</t>
  </si>
  <si>
    <t>Texto</t>
  </si>
  <si>
    <r>
      <t xml:space="preserve">A jornada semanal deve totalizar </t>
    </r>
    <r>
      <rPr>
        <b/>
        <sz val="11"/>
        <color theme="1"/>
        <rFont val="Calibri"/>
        <family val="2"/>
        <scheme val="minor"/>
      </rPr>
      <t>20 horas</t>
    </r>
    <r>
      <rPr>
        <sz val="11"/>
        <color theme="1"/>
        <rFont val="Calibri"/>
        <family val="2"/>
        <scheme val="minor"/>
      </rPr>
      <t xml:space="preserve"> (Art. 5º da Medida Provisória nº 2.174-28, de 24 de agosto de 2001 combinado com Art. 20 da Instrução Normativa nº 2, de 12 de setembro de 2018);
A jornada deve ser de </t>
    </r>
    <r>
      <rPr>
        <b/>
        <sz val="11"/>
        <color theme="1"/>
        <rFont val="Calibri"/>
        <family val="2"/>
        <scheme val="minor"/>
      </rPr>
      <t>quatro horas diárias</t>
    </r>
    <r>
      <rPr>
        <sz val="11"/>
        <color theme="1"/>
        <rFont val="Calibri"/>
        <family val="2"/>
        <scheme val="minor"/>
      </rPr>
      <t xml:space="preserve"> (Art. 5º da Medida Provisória nº 2.174-28, de 24 de agosto de 2001 combinado com Art. 20 da Instrução Normativa nº 2, de 12 de setembro de 2018);
Deve existir intervalo de no mínimo 11 (onze) horas entre o fim de uma jornada de trabalho e o início de outra no cargo UFU (Parecer AGU GQ-145, de 16 de março de 1998);
Deve ser assegurado repouso semanal remunerado.</t>
    </r>
  </si>
  <si>
    <r>
      <t>A jornada semanal deve totalizar 3</t>
    </r>
    <r>
      <rPr>
        <b/>
        <sz val="11"/>
        <color theme="1"/>
        <rFont val="Calibri"/>
        <family val="2"/>
        <scheme val="minor"/>
      </rPr>
      <t>0 horas</t>
    </r>
    <r>
      <rPr>
        <sz val="11"/>
        <color theme="1"/>
        <rFont val="Calibri"/>
        <family val="2"/>
        <scheme val="minor"/>
      </rPr>
      <t xml:space="preserve"> (Art. 5º da Medida Provisória nº 2.174-28, de 24 de agosto de 2001 combinado com Art. 20 da Instrução Normativa nº 2, de 12 de setembro de 2018);
A jornada deve ser de </t>
    </r>
    <r>
      <rPr>
        <b/>
        <sz val="11"/>
        <color theme="1"/>
        <rFont val="Calibri"/>
        <family val="2"/>
        <scheme val="minor"/>
      </rPr>
      <t>seis horas diárias</t>
    </r>
    <r>
      <rPr>
        <sz val="11"/>
        <color theme="1"/>
        <rFont val="Calibri"/>
        <family val="2"/>
        <scheme val="minor"/>
      </rPr>
      <t xml:space="preserve"> (Art. 5º da Medida Provisória nº 2.174-28, de 24 de agosto de 2001 combinado com Art. 20 da Instrução Normativa nº 2, de 12 de setembro de 2018);
Deve existir intervalo de no mínimo 11 (onze) horas entre o fim de uma jornada de trabalho e o início de outra no cargo UFU (Parecer AGU GQ-145, de 16 de março de 1998);
Deve ser assegurado repouso semanal remunerado.</t>
    </r>
  </si>
  <si>
    <r>
      <t>A jornada semanal deve totalizar 40</t>
    </r>
    <r>
      <rPr>
        <b/>
        <sz val="11"/>
        <color theme="1"/>
        <rFont val="Calibri"/>
        <family val="2"/>
        <scheme val="minor"/>
      </rPr>
      <t xml:space="preserve"> horas</t>
    </r>
    <r>
      <rPr>
        <sz val="11"/>
        <color theme="1"/>
        <rFont val="Calibri"/>
        <family val="2"/>
        <scheme val="minor"/>
      </rPr>
      <t xml:space="preserve"> (Art. 5º da Medida Provisória nº 2.174-28, de 24 de agosto de 2001 combinado com Art. 20 da Instrução Normativa nº 2, de 12 de setembro de 2018);
A jornada deve ser de no mínimo seis horas e no máximo oito horas</t>
    </r>
    <r>
      <rPr>
        <b/>
        <sz val="11"/>
        <color theme="1"/>
        <rFont val="Calibri"/>
        <family val="2"/>
        <scheme val="minor"/>
      </rPr>
      <t xml:space="preserve"> diárias</t>
    </r>
    <r>
      <rPr>
        <sz val="11"/>
        <color theme="1"/>
        <rFont val="Calibri"/>
        <family val="2"/>
        <scheme val="minor"/>
      </rPr>
      <t xml:space="preserve"> (Art. 19 da Lei nº 8.112/1990 combinado com Art. 1º do Decreto nº 1590/1995 e Art. 2º da Instrução Normativa nº 2, de 12 de setembro de 2018);
Deve existir intervalo para refeição de no mínimo 1 (uma) e no máximo 3 (três) horas (Art. 5º, § 2º do Decreto nº 1590/1995 combinado com Art. 5º da Instrução Normativa nº 2, de 12 de setembro 2018);
Deve existir intervalo de no mínimo 11 (onze) horas entre o fim de uma jornada de trabalho e o início de outra no cargo UFU (Parecer AGU GQ-145, de 16 de março de 1998);
Deve ser assegurado repouso semanal remunerado.</t>
    </r>
  </si>
  <si>
    <t>Mínimo</t>
  </si>
  <si>
    <t>Máximo</t>
  </si>
  <si>
    <t>min</t>
  </si>
  <si>
    <t>max</t>
  </si>
  <si>
    <t>Quadro de horários UFU</t>
  </si>
  <si>
    <t>Unidade:</t>
  </si>
  <si>
    <t>(local)</t>
  </si>
  <si>
    <t>___________________________________________________</t>
  </si>
  <si>
    <t>A hora-aula (50 minutos) NÃO será considerada como 1 hora, e sim como 50 minutos. Desta forma, as horas que não forem preenchidas em sala de aula deverão ser distribuídas</t>
  </si>
  <si>
    <t>em outras atividades, por exemplo preparação de aula, atendimento aos alunos, etc. Deverão ser informados os horários do docente respeitando o horário de funcionamento da Unidade.</t>
  </si>
  <si>
    <t>(art. 19 da Lei nº 8.112/1990 e art. 20 da Lei nº 12.772/2012).</t>
  </si>
  <si>
    <t>Devem ser respeitados ainda o intervalo intrajornada (destinado à alimentação/repouso no decorrer da jornada de trabalho) de no mínimo 1 (uma) hora e no máximo 3 (três)</t>
  </si>
  <si>
    <t>e o repouso semanal remunerado.</t>
  </si>
  <si>
    <t>horas (art. 5º, § 2º do Decreto nº 1.590/1995); intervalo interjornada de no mínimo 11 (onze) horas entre o fim de uma jornada de trabalho e o início de outra (Parecer AGU GQ 145/1998);</t>
  </si>
  <si>
    <t>Quadro de horários - atividades externas à UFU</t>
  </si>
  <si>
    <t>Atividade/cargo:</t>
  </si>
  <si>
    <t>Órgão/Empresa:</t>
  </si>
  <si>
    <t>Jornada semanal:</t>
  </si>
  <si>
    <t>Cidade/Estado:</t>
  </si>
  <si>
    <t>Deve haver total compatibilidade de horários entre os dois vínculos que se pretende acumular, sejam eles públicos ou privados. A compatibilidade de horários</t>
  </si>
  <si>
    <t>deve levar em consideração o período mínimo de intervalo de 1 (uma) hora para alimentação e deslocamento entre os locais de trabalho. Se estes forem em</t>
  </si>
  <si>
    <r>
      <t xml:space="preserve">cidades distintas, deverá ser </t>
    </r>
    <r>
      <rPr>
        <u/>
        <sz val="11"/>
        <color theme="1"/>
        <rFont val="Calibri"/>
        <family val="2"/>
        <scheme val="minor"/>
      </rPr>
      <t>acrescentado</t>
    </r>
    <r>
      <rPr>
        <sz val="11"/>
        <color theme="1"/>
        <rFont val="Calibri"/>
        <family val="2"/>
        <scheme val="minor"/>
      </rPr>
      <t xml:space="preserve"> o tempo de deslocamento entre uma cidade e outra.</t>
    </r>
  </si>
  <si>
    <t>Assinatura e carimbo do Diretor da Unidade</t>
  </si>
  <si>
    <t>1/2</t>
  </si>
  <si>
    <t>2/2</t>
  </si>
  <si>
    <t>de</t>
  </si>
  <si>
    <t>(dia)</t>
  </si>
  <si>
    <t>(mês)</t>
  </si>
  <si>
    <t>(ano)</t>
  </si>
  <si>
    <t>Assinatura professor declarante</t>
  </si>
  <si>
    <t>Ciente:</t>
  </si>
  <si>
    <t>Deverá ser respeitada a duração máxima semanal de 40 (quarenta) horas semanais, observados os limites mínimo e máximo de 6 (seis) e 8 (oito) horas diárias, respectivamente</t>
  </si>
  <si>
    <t>O quadro de horários deve ser preenchido junto à Unidade Acadêmica e deverá conter EXATAMENTE a quantidade de horas prevista no edital do concurso/processo (20h ou 40h).</t>
  </si>
  <si>
    <t>Uberlândia</t>
  </si>
  <si>
    <t>Calculo 1</t>
  </si>
  <si>
    <t>Calculo 2</t>
  </si>
  <si>
    <t>Calculo 3</t>
  </si>
  <si>
    <t>Choque</t>
  </si>
  <si>
    <t>Distancia</t>
  </si>
  <si>
    <t>Iara Ferreira Germano</t>
  </si>
  <si>
    <t>Instituto de Letras e Linguística</t>
  </si>
  <si>
    <t>Corretor</t>
  </si>
  <si>
    <t>Colégio Olimpo LTDA</t>
  </si>
  <si>
    <t>Uberlândia/MG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</si>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</sst>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/>
    </xf>
    <xf numFmtId="164" fontId="0" fillId="2" borderId="0" xfId="0" applyNumberFormat="1" applyFill="1"/>
    <xf numFmtId="0" fontId="1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20" fontId="5" fillId="2" borderId="0" xfId="0" applyNumberFormat="1" applyFont="1" applyFill="1"/>
    <xf numFmtId="0" fontId="0" fillId="2" borderId="0" xfId="0" applyFill="1" applyAlignment="1">
      <alignment vertical="top"/>
    </xf>
    <xf numFmtId="0" fontId="0" fillId="2" borderId="0" xfId="0" applyFill="1" applyAlignment="1">
      <alignment vertical="center"/>
    </xf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quotePrefix="1" applyFill="1" applyAlignment="1">
      <alignment horizontal="right" vertical="top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0" fontId="5" fillId="3" borderId="0" xfId="0" applyNumberFormat="1" applyFont="1" applyFill="1" applyAlignment="1">
      <alignment horizontal="center" vertical="center"/>
    </xf>
    <xf numFmtId="20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164" fontId="0" fillId="3" borderId="0" xfId="0" applyNumberForma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quotePrefix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996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66"/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0"/>
  <sheetViews>
    <sheetView tabSelected="1" topLeftCell="A50" zoomScale="94" workbookViewId="0">
      <selection activeCell="J31" sqref="J31"/>
    </sheetView>
  </sheetViews>
  <sheetFormatPr defaultRowHeight="15" x14ac:dyDescent="0.25"/>
  <cols>
    <col min="1" max="1" width="1.42578125" customWidth="1"/>
    <col min="3" max="3" width="7.140625" customWidth="1"/>
    <col min="4" max="4" width="5.7109375" customWidth="1"/>
    <col min="5" max="6" width="7.140625" customWidth="1"/>
    <col min="7" max="7" width="5.7109375" customWidth="1"/>
    <col min="8" max="9" width="7.140625" customWidth="1"/>
    <col min="10" max="10" width="5.7109375" customWidth="1"/>
    <col min="11" max="12" width="7.140625" customWidth="1"/>
    <col min="13" max="13" width="5.7109375" customWidth="1"/>
    <col min="14" max="15" width="7.140625" customWidth="1"/>
    <col min="16" max="16" width="5.7109375" customWidth="1"/>
    <col min="17" max="18" width="7.140625" customWidth="1"/>
    <col min="19" max="19" width="5.7109375" customWidth="1"/>
    <col min="20" max="21" width="7.140625" customWidth="1"/>
    <col min="22" max="22" width="5.7109375" customWidth="1"/>
    <col min="23" max="23" width="7.140625" customWidth="1"/>
    <col min="24" max="24" width="1.42578125" customWidth="1"/>
  </cols>
  <sheetData>
    <row r="1" spans="1:32" ht="15" customHeight="1" x14ac:dyDescent="0.25">
      <c r="A1" s="12"/>
      <c r="B1" s="74" t="s">
        <v>26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12"/>
      <c r="X1" s="12"/>
    </row>
    <row r="2" spans="1:32" ht="15" customHeight="1" x14ac:dyDescent="0.25">
      <c r="A2" s="12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12"/>
      <c r="X2" s="12"/>
    </row>
    <row r="3" spans="1:32" ht="15" customHeigh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2"/>
      <c r="V3" s="12"/>
      <c r="W3" s="12"/>
      <c r="X3" s="12"/>
    </row>
    <row r="4" spans="1:32" ht="15" customHeight="1" x14ac:dyDescent="0.25">
      <c r="A4" s="12"/>
      <c r="B4" s="14" t="s">
        <v>12</v>
      </c>
      <c r="C4" s="75" t="s">
        <v>61</v>
      </c>
      <c r="D4" s="76"/>
      <c r="E4" s="76"/>
      <c r="F4" s="76"/>
      <c r="G4" s="76"/>
      <c r="H4" s="76"/>
      <c r="I4" s="76"/>
      <c r="J4" s="76"/>
      <c r="K4" s="76"/>
      <c r="L4" s="77"/>
      <c r="M4" s="13"/>
      <c r="N4" s="15" t="s">
        <v>27</v>
      </c>
      <c r="O4" s="75" t="s">
        <v>62</v>
      </c>
      <c r="P4" s="76"/>
      <c r="Q4" s="76"/>
      <c r="R4" s="76"/>
      <c r="S4" s="76"/>
      <c r="T4" s="76"/>
      <c r="U4" s="76"/>
      <c r="V4" s="77"/>
      <c r="W4" s="12"/>
      <c r="X4" s="12"/>
    </row>
    <row r="5" spans="1:32" ht="15" customHeight="1" x14ac:dyDescent="0.25">
      <c r="A5" s="12"/>
      <c r="B5" s="16"/>
      <c r="C5" s="16"/>
      <c r="D5" s="16"/>
      <c r="E5" s="16"/>
      <c r="F5" s="16"/>
      <c r="G5" s="16"/>
      <c r="H5" s="27" t="s">
        <v>24</v>
      </c>
      <c r="I5" s="27" t="s">
        <v>25</v>
      </c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12"/>
    </row>
    <row r="6" spans="1:32" x14ac:dyDescent="0.25">
      <c r="A6" s="12"/>
      <c r="B6" s="17"/>
      <c r="C6" s="18" t="s">
        <v>39</v>
      </c>
      <c r="D6" s="72">
        <v>40</v>
      </c>
      <c r="E6" s="73"/>
      <c r="F6" s="12" t="s">
        <v>16</v>
      </c>
      <c r="G6" s="12"/>
      <c r="H6" s="27">
        <f>VLOOKUP($D$6,Auxiliar!$A:$D,3,0)</f>
        <v>6</v>
      </c>
      <c r="I6" s="27">
        <f>VLOOKUP($D$6,Auxiliar!$A:$D,4,0)</f>
        <v>8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12"/>
    </row>
    <row r="7" spans="1:32" ht="11.25" customHeight="1" x14ac:dyDescent="0.25">
      <c r="A7" s="12"/>
      <c r="B7" s="12"/>
      <c r="C7" s="27">
        <f>IF(AND(C10&lt;&gt;"",E9&lt;&gt;""),C10-E9,"")</f>
        <v>8.333333333333337E-2</v>
      </c>
      <c r="D7" s="53" t="str">
        <f>IF(AND(C11&lt;&gt;"",E9&lt;&gt;"",C10="",E10=""),C11-E9,"")</f>
        <v/>
      </c>
      <c r="E7" s="27" t="str">
        <f>IF(AND(C11&lt;&gt;"",E10&lt;&gt;""),C11-E10,"")</f>
        <v/>
      </c>
      <c r="F7" s="27" t="str">
        <f>IF(AND(F10&lt;&gt;"",H9&lt;&gt;""),F10-H9,"")</f>
        <v/>
      </c>
      <c r="G7" s="27" t="str">
        <f>IF(AND(F11&lt;&gt;"",H9&lt;&gt;"",F10="",H10=""),F11-H9,"")</f>
        <v/>
      </c>
      <c r="H7" s="27" t="str">
        <f>IF(AND(F11&lt;&gt;"",H10&lt;&gt;""),F11-H10,"")</f>
        <v/>
      </c>
      <c r="I7" s="27" t="str">
        <f>IF(AND(I10&lt;&gt;"",K9&lt;&gt;""),I10-K9,"")</f>
        <v/>
      </c>
      <c r="J7" s="53">
        <f>IF(AND(I11&lt;&gt;"",K9&lt;&gt;"",I10="",K10=""),I11-K9,"")</f>
        <v>0.27083333333333326</v>
      </c>
      <c r="K7" s="27" t="str">
        <f>IF(AND(I11&lt;&gt;"",K10&lt;&gt;""),I11-K10,"")</f>
        <v/>
      </c>
      <c r="L7" s="27">
        <f>IF(AND(L10&lt;&gt;"",N9&lt;&gt;""),L10-N9,"")</f>
        <v>4.1666666666666741E-2</v>
      </c>
      <c r="M7" s="53" t="str">
        <f>IF(AND(L11&lt;&gt;"",N9&lt;&gt;"",L10="",N10=""),L11-N9,"")</f>
        <v/>
      </c>
      <c r="N7" s="27" t="str">
        <f>IF(AND(L11&lt;&gt;"",N10&lt;&gt;""),L11-N10,"")</f>
        <v/>
      </c>
      <c r="O7" s="27">
        <f>IF(AND(O10&lt;&gt;"",Q9&lt;&gt;""),O10-Q9,"")</f>
        <v>8.333333333333337E-2</v>
      </c>
      <c r="P7" s="53" t="str">
        <f>IF(AND(O11&lt;&gt;"",Q9&lt;&gt;"",O10="",Q10=""),O11-Q9,"")</f>
        <v/>
      </c>
      <c r="Q7" s="27" t="str">
        <f>IF(AND(O11&lt;&gt;"",Q10&lt;&gt;""),O11-Q10,"")</f>
        <v/>
      </c>
      <c r="R7" s="27">
        <f>IF(AND(R10&lt;&gt;"",T9&lt;&gt;""),R10-T9,"")</f>
        <v>8.333333333333337E-2</v>
      </c>
      <c r="S7" s="53" t="str">
        <f>IF(AND(R11&lt;&gt;"",T9&lt;&gt;"",R10="",T10=""),R11-T9,"")</f>
        <v/>
      </c>
      <c r="T7" s="27" t="str">
        <f>IF(AND(R11&lt;&gt;"",T10&lt;&gt;""),R11-T10,"")</f>
        <v/>
      </c>
      <c r="U7" s="27" t="str">
        <f>IF(AND(U10&lt;&gt;"",W9&lt;&gt;""),U10-W9,"")</f>
        <v/>
      </c>
      <c r="V7" s="53" t="str">
        <f>IF(AND(U11&lt;&gt;"",W9&lt;&gt;"",U10="",W10=""),U11-W9,"")</f>
        <v/>
      </c>
      <c r="W7" s="27" t="str">
        <f>IF(AND(U11&lt;&gt;"",W10&lt;&gt;""),U11-W10,"")</f>
        <v/>
      </c>
      <c r="X7" s="12"/>
      <c r="Z7" s="27" t="str">
        <f t="shared" ref="Z7:AF7" si="0">IF(AND(Z8&lt;11/24,Z9&lt;&gt;0,Z11&lt;&gt;0),"errado","ok")</f>
        <v>ok</v>
      </c>
      <c r="AA7" s="27" t="str">
        <f t="shared" si="0"/>
        <v>ok</v>
      </c>
      <c r="AB7" s="27" t="str">
        <f t="shared" si="0"/>
        <v>ok</v>
      </c>
      <c r="AC7" s="27" t="str">
        <f t="shared" si="0"/>
        <v>ok</v>
      </c>
      <c r="AD7" s="27" t="str">
        <f t="shared" si="0"/>
        <v>ok</v>
      </c>
      <c r="AE7" s="27" t="str">
        <f t="shared" si="0"/>
        <v>ok</v>
      </c>
      <c r="AF7" s="27" t="str">
        <f t="shared" si="0"/>
        <v>ok</v>
      </c>
    </row>
    <row r="8" spans="1:32" x14ac:dyDescent="0.25">
      <c r="A8" s="12"/>
      <c r="B8" s="19" t="s">
        <v>1</v>
      </c>
      <c r="C8" s="83" t="s">
        <v>5</v>
      </c>
      <c r="D8" s="84"/>
      <c r="E8" s="85"/>
      <c r="F8" s="83" t="s">
        <v>6</v>
      </c>
      <c r="G8" s="84"/>
      <c r="H8" s="85"/>
      <c r="I8" s="83" t="s">
        <v>7</v>
      </c>
      <c r="J8" s="84"/>
      <c r="K8" s="85"/>
      <c r="L8" s="86" t="s">
        <v>8</v>
      </c>
      <c r="M8" s="87"/>
      <c r="N8" s="88"/>
      <c r="O8" s="86" t="s">
        <v>9</v>
      </c>
      <c r="P8" s="87"/>
      <c r="Q8" s="88"/>
      <c r="R8" s="86" t="s">
        <v>14</v>
      </c>
      <c r="S8" s="87"/>
      <c r="T8" s="88"/>
      <c r="U8" s="89" t="s">
        <v>13</v>
      </c>
      <c r="V8" s="89"/>
      <c r="W8" s="89"/>
      <c r="X8" s="12"/>
      <c r="Z8" s="27">
        <f>Z9+1-AF11</f>
        <v>1.3333333333333333</v>
      </c>
      <c r="AA8" s="27">
        <f t="shared" ref="AA8:AF8" si="1">AA9+1-Z11</f>
        <v>0.25</v>
      </c>
      <c r="AB8" s="27">
        <f t="shared" si="1"/>
        <v>1.3333333333333333</v>
      </c>
      <c r="AC8" s="27">
        <f t="shared" si="1"/>
        <v>0.45833333333333326</v>
      </c>
      <c r="AD8" s="27">
        <f t="shared" si="1"/>
        <v>0.56249999999999989</v>
      </c>
      <c r="AE8" s="27">
        <f t="shared" si="1"/>
        <v>0.58333333333333326</v>
      </c>
      <c r="AF8" s="27">
        <f t="shared" si="1"/>
        <v>0.25</v>
      </c>
    </row>
    <row r="9" spans="1:32" ht="37.5" customHeight="1" x14ac:dyDescent="0.25">
      <c r="A9" s="12"/>
      <c r="B9" s="19" t="s">
        <v>2</v>
      </c>
      <c r="C9" s="1">
        <v>0.33333333333333331</v>
      </c>
      <c r="D9" s="20" t="s">
        <v>10</v>
      </c>
      <c r="E9" s="2">
        <v>0.5</v>
      </c>
      <c r="F9" s="1"/>
      <c r="G9" s="20" t="s">
        <v>10</v>
      </c>
      <c r="H9" s="2"/>
      <c r="I9" s="1">
        <v>0.33333333333333331</v>
      </c>
      <c r="J9" s="20" t="s">
        <v>10</v>
      </c>
      <c r="K9" s="2">
        <v>0.52083333333333337</v>
      </c>
      <c r="L9" s="5">
        <v>0.39583333333333331</v>
      </c>
      <c r="M9" s="20" t="s">
        <v>10</v>
      </c>
      <c r="N9" s="2">
        <v>0.54166666666666663</v>
      </c>
      <c r="O9" s="5">
        <v>0.33333333333333331</v>
      </c>
      <c r="P9" s="20" t="s">
        <v>10</v>
      </c>
      <c r="Q9" s="2">
        <v>0.5</v>
      </c>
      <c r="R9" s="5">
        <v>0.33333333333333331</v>
      </c>
      <c r="S9" s="20" t="s">
        <v>10</v>
      </c>
      <c r="T9" s="2">
        <v>0.5</v>
      </c>
      <c r="U9" s="5"/>
      <c r="V9" s="20" t="s">
        <v>10</v>
      </c>
      <c r="W9" s="2"/>
      <c r="X9" s="12"/>
      <c r="Z9" s="27">
        <f>MIN(C9:C11)</f>
        <v>0.33333333333333331</v>
      </c>
      <c r="AA9" s="27">
        <f>MIN(F9:F11)</f>
        <v>0</v>
      </c>
      <c r="AB9" s="27">
        <f>MIN(I9:I11)</f>
        <v>0.33333333333333331</v>
      </c>
      <c r="AC9" s="27">
        <f>MIN(L9:L11)</f>
        <v>0.39583333333333331</v>
      </c>
      <c r="AD9" s="27">
        <f>MIN(O9:O11)</f>
        <v>0.33333333333333331</v>
      </c>
      <c r="AE9" s="27">
        <f>MIN(R9:R11)</f>
        <v>0.33333333333333331</v>
      </c>
      <c r="AF9" s="27">
        <f>MIN(U9:U11)</f>
        <v>0</v>
      </c>
    </row>
    <row r="10" spans="1:32" ht="37.5" customHeight="1" x14ac:dyDescent="0.25">
      <c r="A10" s="12"/>
      <c r="B10" s="19" t="s">
        <v>3</v>
      </c>
      <c r="C10" s="1">
        <v>0.58333333333333337</v>
      </c>
      <c r="D10" s="20" t="s">
        <v>10</v>
      </c>
      <c r="E10" s="2">
        <v>0.75</v>
      </c>
      <c r="F10" s="1"/>
      <c r="G10" s="20" t="s">
        <v>10</v>
      </c>
      <c r="H10" s="6"/>
      <c r="I10" s="1"/>
      <c r="J10" s="20" t="s">
        <v>10</v>
      </c>
      <c r="K10" s="2"/>
      <c r="L10" s="5">
        <v>0.58333333333333337</v>
      </c>
      <c r="M10" s="20" t="s">
        <v>10</v>
      </c>
      <c r="N10" s="2">
        <v>0.77083333333333337</v>
      </c>
      <c r="O10" s="5">
        <v>0.58333333333333337</v>
      </c>
      <c r="P10" s="20" t="s">
        <v>10</v>
      </c>
      <c r="Q10" s="2">
        <v>0.75</v>
      </c>
      <c r="R10" s="5">
        <v>0.58333333333333337</v>
      </c>
      <c r="S10" s="20" t="s">
        <v>10</v>
      </c>
      <c r="T10" s="2">
        <v>0.75</v>
      </c>
      <c r="U10" s="5"/>
      <c r="V10" s="20" t="s">
        <v>10</v>
      </c>
      <c r="W10" s="2"/>
      <c r="X10" s="12"/>
      <c r="Z10" s="27"/>
      <c r="AA10" s="27"/>
      <c r="AB10" s="27"/>
      <c r="AC10" s="27"/>
      <c r="AD10" s="27"/>
      <c r="AE10" s="27"/>
      <c r="AF10" s="27"/>
    </row>
    <row r="11" spans="1:32" ht="37.5" customHeight="1" x14ac:dyDescent="0.25">
      <c r="A11" s="12"/>
      <c r="B11" s="19" t="s">
        <v>4</v>
      </c>
      <c r="C11" s="1"/>
      <c r="D11" s="20" t="s">
        <v>10</v>
      </c>
      <c r="E11" s="2"/>
      <c r="F11" s="1"/>
      <c r="G11" s="20" t="s">
        <v>10</v>
      </c>
      <c r="H11" s="2"/>
      <c r="I11" s="32">
        <v>0.79166666666666663</v>
      </c>
      <c r="J11" s="21" t="s">
        <v>10</v>
      </c>
      <c r="K11" s="9">
        <v>0.9375</v>
      </c>
      <c r="L11" s="8"/>
      <c r="M11" s="21" t="s">
        <v>10</v>
      </c>
      <c r="N11" s="9"/>
      <c r="O11" s="10"/>
      <c r="P11" s="21" t="s">
        <v>10</v>
      </c>
      <c r="Q11" s="9"/>
      <c r="R11" s="8"/>
      <c r="S11" s="21" t="s">
        <v>10</v>
      </c>
      <c r="T11" s="9"/>
      <c r="U11" s="8"/>
      <c r="V11" s="21" t="s">
        <v>10</v>
      </c>
      <c r="W11" s="9"/>
      <c r="X11" s="12"/>
      <c r="Z11" s="27">
        <f>MAX(E9:E11)</f>
        <v>0.75</v>
      </c>
      <c r="AA11" s="27">
        <f>MAX(H9:H11)</f>
        <v>0</v>
      </c>
      <c r="AB11" s="27">
        <f>MAX(K9:K11)</f>
        <v>0.9375</v>
      </c>
      <c r="AC11" s="27">
        <f>MAX(N9:N11)</f>
        <v>0.77083333333333337</v>
      </c>
      <c r="AD11" s="27">
        <f>MAX(Q9:Q11)</f>
        <v>0.75</v>
      </c>
      <c r="AE11" s="27">
        <f>MAX(T9:T11)</f>
        <v>0.75</v>
      </c>
      <c r="AF11" s="27">
        <f>MAX(W9:W11)</f>
        <v>0</v>
      </c>
    </row>
    <row r="12" spans="1:32" ht="15" customHeight="1" x14ac:dyDescent="0.25">
      <c r="A12" s="12"/>
      <c r="B12" s="12"/>
      <c r="C12" s="29">
        <f>IF(OR(C9="",E9=""),"",(E9-C9))</f>
        <v>0.16666666666666669</v>
      </c>
      <c r="D12" s="29">
        <f>IF(OR(C10="",E10=""),"",(E10-C10))</f>
        <v>0.16666666666666663</v>
      </c>
      <c r="E12" s="29" t="str">
        <f>IF(OR(C11="",E11=""),"",(E11-C11))</f>
        <v/>
      </c>
      <c r="F12" s="29" t="str">
        <f>IF(OR(F9="",H9=""),"",(H9-F9))</f>
        <v/>
      </c>
      <c r="G12" s="29" t="str">
        <f>IF(OR(F10="",H10=""),"",(H10-F10))</f>
        <v/>
      </c>
      <c r="H12" s="29" t="str">
        <f>IF(OR(F11="",H11=""),"",(H11-F11))</f>
        <v/>
      </c>
      <c r="I12" s="29">
        <f>IF(OR(I9="",K9=""),"",(K9-I9))</f>
        <v>0.18750000000000006</v>
      </c>
      <c r="J12" s="29" t="str">
        <f>IF(OR(I10="",K10=""),"",(K10-I10))</f>
        <v/>
      </c>
      <c r="K12" s="29">
        <f>IF(OR(I11="",K11=""),"",(K11-I11))</f>
        <v>0.14583333333333337</v>
      </c>
      <c r="L12" s="29">
        <f>IF(OR(L9="",N9=""),"",(N9-L9))</f>
        <v>0.14583333333333331</v>
      </c>
      <c r="M12" s="29">
        <f>IF(OR(L10="",N10=""),"",(N10-L10))</f>
        <v>0.1875</v>
      </c>
      <c r="N12" s="29" t="str">
        <f>IF(OR(L11="",N11=""),"",(N11-L11))</f>
        <v/>
      </c>
      <c r="O12" s="29">
        <f>IF(OR(O9="",Q9=""),"",(Q9-O9))</f>
        <v>0.16666666666666669</v>
      </c>
      <c r="P12" s="29">
        <f>IF(OR(O10="",Q10=""),"",(Q10-O10))</f>
        <v>0.16666666666666663</v>
      </c>
      <c r="Q12" s="29" t="str">
        <f>IF(OR(O11="",Q11=""),"",(Q11-O11))</f>
        <v/>
      </c>
      <c r="R12" s="29">
        <f>IF(OR(R9="",T9=""),"",(T9-R9))</f>
        <v>0.16666666666666669</v>
      </c>
      <c r="S12" s="29">
        <f>IF(OR(R10="",T10=""),"",(T10-R10))</f>
        <v>0.16666666666666663</v>
      </c>
      <c r="T12" s="29" t="str">
        <f>IF(OR(R11="",T11=""),"",(T11-R11))</f>
        <v/>
      </c>
      <c r="U12" s="29" t="str">
        <f>IF(OR(U9="",W9=""),"",(W9-U9))</f>
        <v/>
      </c>
      <c r="V12" s="29" t="str">
        <f>IF(OR(U10="",W10=""),"",(W10-U10))</f>
        <v/>
      </c>
      <c r="W12" s="29" t="str">
        <f>IF(OR(U11="",W11=""),"",(W11-U11))</f>
        <v/>
      </c>
      <c r="X12" s="12"/>
    </row>
    <row r="13" spans="1:32" x14ac:dyDescent="0.25">
      <c r="A13" s="12"/>
      <c r="B13" s="12" t="s">
        <v>11</v>
      </c>
      <c r="C13" s="22"/>
      <c r="D13" s="23">
        <f>MAX(C12,0)+MAX(D12,0)+MAX(E12,0)</f>
        <v>0.33333333333333331</v>
      </c>
      <c r="E13" s="22"/>
      <c r="F13" s="22"/>
      <c r="G13" s="23">
        <f>MAX(F12,0)+MAX(G12,0)+MAX(H12,0)</f>
        <v>0</v>
      </c>
      <c r="H13" s="22"/>
      <c r="I13" s="22"/>
      <c r="J13" s="23">
        <f>MAX(I12,0)+MAX(J12,0)+MAX(K12,0)</f>
        <v>0.33333333333333343</v>
      </c>
      <c r="K13" s="22"/>
      <c r="L13" s="22"/>
      <c r="M13" s="23">
        <f>MAX(L12,0)+MAX(M12,0)+MAX(N12,0)</f>
        <v>0.33333333333333331</v>
      </c>
      <c r="N13" s="22"/>
      <c r="O13" s="22"/>
      <c r="P13" s="23">
        <f>MAX(O12,0)+MAX(P12,0)+MAX(Q12,0)</f>
        <v>0.33333333333333331</v>
      </c>
      <c r="Q13" s="22"/>
      <c r="R13" s="22"/>
      <c r="S13" s="23">
        <f>MAX(R12,0)+MAX(S12,0)+MAX(T12,0)</f>
        <v>0.33333333333333331</v>
      </c>
      <c r="T13" s="22"/>
      <c r="U13" s="22"/>
      <c r="V13" s="23">
        <f>MAX(U12,0)+MAX(V12,0)+MAX(W12,0)</f>
        <v>0</v>
      </c>
      <c r="W13" s="22"/>
      <c r="X13" s="12"/>
    </row>
    <row r="14" spans="1:32" x14ac:dyDescent="0.25">
      <c r="A14" s="12"/>
      <c r="B14" s="12"/>
      <c r="C14" s="57" t="str">
        <f>IF(D13&lt;&gt;0,IF(D13&lt;$H$6/24,"Mínimo de " &amp; TEXT($H$6,"0") &amp;" horas",IF(D13&gt;$I$6/24,"Máximo de " &amp; TEXT($I$6,"0") &amp; " horas","")),"")</f>
        <v/>
      </c>
      <c r="D14" s="57"/>
      <c r="E14" s="57"/>
      <c r="F14" s="57" t="str">
        <f>IF(G13&lt;&gt;0,IF(G13&lt;$H$6/24,"Mínimo de " &amp; TEXT($H$6,"0") &amp;" horas",IF(G13&gt;$I$6/24,"Máximo de " &amp; TEXT($I$6,"0") &amp; " horas","")),"")</f>
        <v/>
      </c>
      <c r="G14" s="57"/>
      <c r="H14" s="57"/>
      <c r="I14" s="57" t="str">
        <f>IF(J13&lt;&gt;0,IF(J13&lt;$H$6/24,"Mínimo de " &amp; TEXT($H$6,"0") &amp;" horas",IF(J13&gt;$I$6/24,"Máximo de " &amp; TEXT($I$6,"0") &amp; " horas","")),"")</f>
        <v/>
      </c>
      <c r="J14" s="57"/>
      <c r="K14" s="57"/>
      <c r="L14" s="57" t="str">
        <f>IF(M13&lt;&gt;0,IF(M13&lt;$H$6/24,"Mínimo de " &amp; TEXT($H$6,"0") &amp;" horas",IF(M13&gt;$I$6/24,"Máximo de " &amp; TEXT($I$6,"0") &amp; " horas","")),"")</f>
        <v/>
      </c>
      <c r="M14" s="57"/>
      <c r="N14" s="57"/>
      <c r="O14" s="57" t="str">
        <f>IF(P13&lt;&gt;0,IF(P13&lt;$H$6/24,"Mínimo de " &amp; TEXT($H$6,"0") &amp;" horas",IF(P13&gt;$I$6/24,"Máximo de " &amp; TEXT($I$6,"0") &amp; " horas","")),"")</f>
        <v/>
      </c>
      <c r="P14" s="57"/>
      <c r="Q14" s="57"/>
      <c r="R14" s="57" t="str">
        <f>IF(S13&lt;&gt;0,IF(S13&lt;$H$6/24,"Mínimo de " &amp; TEXT($H$6,"0") &amp;" horas",IF(S13&gt;$I$6/24,"Máximo de " &amp; TEXT($I$6,"0") &amp; " horas","")),"")</f>
        <v/>
      </c>
      <c r="S14" s="57"/>
      <c r="T14" s="57"/>
      <c r="U14" s="57" t="str">
        <f>IF(V13&lt;&gt;0,IF(V13&lt;$H$6/24,"Mínimo de " &amp; TEXT($H$6,"0") &amp;" horas",IF(V13&gt;$I$6/24,"Máximo de " &amp; TEXT($I$6,"0") &amp; " horas","")),"")</f>
        <v/>
      </c>
      <c r="V14" s="57"/>
      <c r="W14" s="57"/>
      <c r="X14" s="12"/>
    </row>
    <row r="15" spans="1:32" ht="15" customHeight="1" x14ac:dyDescent="0.25">
      <c r="A15" s="12"/>
      <c r="B15" s="12"/>
      <c r="C15" s="80" t="str">
        <f>IF(OR(AND(C12&gt;6/24,C12&lt;&gt;""),AND(D12&gt;6/24,D12&lt;&gt;""),AND(E12&gt;6/24,E12&lt;&gt;"")),"Faça um intervalo de 1 a 3 horas",IF($D$6=40,IF(AND(C7&lt;&gt;"",OR(C7&lt;0.041,C7&gt;0.125)),"O intervalo deve ter entre 1 e 3 horas",IF(AND(E7&lt;&gt;"",OR(E7&lt;0.041,E7&gt;0.125)),"O intervalo deve ter entre 1 e 3 horas",IF(AND(D7&lt;&gt;"",OR(D7&lt;0.041,D7&gt;0.125)),"O intervalo deve ter entre 1 e 3 horas",""))),""))</f>
        <v/>
      </c>
      <c r="D15" s="80"/>
      <c r="E15" s="80"/>
      <c r="F15" s="80" t="str">
        <f t="shared" ref="F15" si="2">IF(OR(AND(F12&gt;6/24,F12&lt;&gt;""),AND(G12&gt;6/24,G12&lt;&gt;""),AND(H12&gt;6/24,H12&lt;&gt;"")),"Faça um intervalo de 1 a 3 horas",IF($D$6=40,IF(AND(F7&lt;&gt;"",OR(F7&lt;0.041,F7&gt;0.125)),"O intervalo deve ter entre 1 e 3 horas",IF(AND(H7&lt;&gt;"",OR(H7&lt;0.041,H7&gt;0.125)),"O intervalo deve ter entre 1 e 3 horas",IF(AND(G7&lt;&gt;"",OR(G7&lt;0.041,G7&gt;0.125)),"O intervalo deve ter entre 1 e 3 horas",""))),""))</f>
        <v/>
      </c>
      <c r="G15" s="80"/>
      <c r="H15" s="80"/>
      <c r="I15" s="80" t="str">
        <f t="shared" ref="I15" si="3">IF(OR(AND(I12&gt;6/24,I12&lt;&gt;""),AND(J12&gt;6/24,J12&lt;&gt;""),AND(K12&gt;6/24,K12&lt;&gt;"")),"Faça um intervalo de 1 a 3 horas",IF($D$6=40,IF(AND(I7&lt;&gt;"",OR(I7&lt;0.041,I7&gt;0.125)),"O intervalo deve ter entre 1 e 3 horas",IF(AND(K7&lt;&gt;"",OR(K7&lt;0.041,K7&gt;0.125)),"O intervalo deve ter entre 1 e 3 horas",IF(AND(J7&lt;&gt;"",OR(J7&lt;0.041,J7&gt;0.125)),"O intervalo deve ter entre 1 e 3 horas",""))),""))</f>
        <v>O intervalo deve ter entre 1 e 3 horas</v>
      </c>
      <c r="J15" s="80"/>
      <c r="K15" s="80"/>
      <c r="L15" s="80" t="str">
        <f t="shared" ref="L15" si="4">IF(OR(AND(L12&gt;6/24,L12&lt;&gt;""),AND(M12&gt;6/24,M12&lt;&gt;""),AND(N12&gt;6/24,N12&lt;&gt;"")),"Faça um intervalo de 1 a 3 horas",IF($D$6=40,IF(AND(L7&lt;&gt;"",OR(L7&lt;0.041,L7&gt;0.125)),"O intervalo deve ter entre 1 e 3 horas",IF(AND(N7&lt;&gt;"",OR(N7&lt;0.041,N7&gt;0.125)),"O intervalo deve ter entre 1 e 3 horas",IF(AND(M7&lt;&gt;"",OR(M7&lt;0.041,M7&gt;0.125)),"O intervalo deve ter entre 1 e 3 horas",""))),""))</f>
        <v/>
      </c>
      <c r="M15" s="80"/>
      <c r="N15" s="80"/>
      <c r="O15" s="80" t="str">
        <f t="shared" ref="O15" si="5">IF(OR(AND(O12&gt;6/24,O12&lt;&gt;""),AND(P12&gt;6/24,P12&lt;&gt;""),AND(Q12&gt;6/24,Q12&lt;&gt;"")),"Faça um intervalo de 1 a 3 horas",IF($D$6=40,IF(AND(O7&lt;&gt;"",OR(O7&lt;0.041,O7&gt;0.125)),"O intervalo deve ter entre 1 e 3 horas",IF(AND(Q7&lt;&gt;"",OR(Q7&lt;0.041,Q7&gt;0.125)),"O intervalo deve ter entre 1 e 3 horas",IF(AND(P7&lt;&gt;"",OR(P7&lt;0.041,P7&gt;0.125)),"O intervalo deve ter entre 1 e 3 horas",""))),""))</f>
        <v/>
      </c>
      <c r="P15" s="80"/>
      <c r="Q15" s="80"/>
      <c r="R15" s="80" t="str">
        <f t="shared" ref="R15" si="6">IF(OR(AND(R12&gt;6/24,R12&lt;&gt;""),AND(S12&gt;6/24,S12&lt;&gt;""),AND(T12&gt;6/24,T12&lt;&gt;"")),"Faça um intervalo de 1 a 3 horas",IF($D$6=40,IF(AND(R7&lt;&gt;"",OR(R7&lt;0.041,R7&gt;0.125)),"O intervalo deve ter entre 1 e 3 horas",IF(AND(T7&lt;&gt;"",OR(T7&lt;0.041,T7&gt;0.125)),"O intervalo deve ter entre 1 e 3 horas",IF(AND(S7&lt;&gt;"",OR(S7&lt;0.041,S7&gt;0.125)),"O intervalo deve ter entre 1 e 3 horas",""))),""))</f>
        <v/>
      </c>
      <c r="S15" s="80"/>
      <c r="T15" s="80"/>
      <c r="U15" s="80" t="str">
        <f t="shared" ref="U15" si="7">IF(OR(AND(U12&gt;6/24,U12&lt;&gt;""),AND(V12&gt;6/24,V12&lt;&gt;""),AND(W12&gt;6/24,W12&lt;&gt;"")),"Faça um intervalo de 1 a 3 horas",IF($D$6=40,IF(AND(U7&lt;&gt;"",OR(U7&lt;0.041,U7&gt;0.125)),"O intervalo deve ter entre 1 e 3 horas",IF(AND(W7&lt;&gt;"",OR(W7&lt;0.041,W7&gt;0.125)),"O intervalo deve ter entre 1 e 3 horas",IF(AND(V7&lt;&gt;"",OR(V7&lt;0.041,V7&gt;0.125)),"O intervalo deve ter entre 1 e 3 horas",""))),""))</f>
        <v/>
      </c>
      <c r="V15" s="80"/>
      <c r="W15" s="80"/>
      <c r="X15" s="12"/>
    </row>
    <row r="16" spans="1:32" x14ac:dyDescent="0.25">
      <c r="A16" s="12"/>
      <c r="B16" s="12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12"/>
    </row>
    <row r="17" spans="1:24" ht="15" customHeight="1" x14ac:dyDescent="0.25">
      <c r="A17" s="12"/>
      <c r="B17" s="12"/>
      <c r="C17" s="80" t="str">
        <f>IF(Z7="errado","Intervalo entre dias deve ser no mínimo 11h","")</f>
        <v/>
      </c>
      <c r="D17" s="80"/>
      <c r="E17" s="80"/>
      <c r="F17" s="80" t="str">
        <f>IF(AA7="errado","Intervalo entre dias deve ser no mínimo 11h","")</f>
        <v/>
      </c>
      <c r="G17" s="80"/>
      <c r="H17" s="80"/>
      <c r="I17" s="80" t="str">
        <f>IF(AB7="errado","Intervalo entre dias deve ser no mínimo 11h","")</f>
        <v/>
      </c>
      <c r="J17" s="80"/>
      <c r="K17" s="80"/>
      <c r="L17" s="80" t="str">
        <f>IF(AC7="errado","Intervalo entre dias deve ser no mínimo 11h","")</f>
        <v/>
      </c>
      <c r="M17" s="80"/>
      <c r="N17" s="80"/>
      <c r="O17" s="80" t="str">
        <f>IF(AD7="errado","Intervalo entre dias deve ser no mínimo 11h","")</f>
        <v/>
      </c>
      <c r="P17" s="80"/>
      <c r="Q17" s="80"/>
      <c r="R17" s="80" t="str">
        <f>IF(AE7="errado","Intervalo entre dias deve ser no mínimo 11h","")</f>
        <v/>
      </c>
      <c r="S17" s="80"/>
      <c r="T17" s="80"/>
      <c r="U17" s="80" t="str">
        <f>IF(AF7="errado","Intervalo entre dias deve ser no mínimo 11h","")</f>
        <v/>
      </c>
      <c r="V17" s="80"/>
      <c r="W17" s="80"/>
      <c r="X17" s="12"/>
    </row>
    <row r="18" spans="1:24" x14ac:dyDescent="0.25">
      <c r="A18" s="12"/>
      <c r="B18" s="12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12"/>
    </row>
    <row r="19" spans="1:24" ht="11.25" customHeight="1" x14ac:dyDescent="0.25">
      <c r="A19" s="12"/>
      <c r="B19" s="12"/>
      <c r="C19" s="12"/>
      <c r="D19" s="24"/>
      <c r="E19" s="12"/>
      <c r="F19" s="12"/>
      <c r="G19" s="12"/>
      <c r="H19" s="25"/>
      <c r="I19" s="81" t="s">
        <v>15</v>
      </c>
      <c r="J19" s="81"/>
      <c r="K19" s="81"/>
      <c r="L19" s="82">
        <f>D13+G13+J13+M13+P13+S13+V13</f>
        <v>1.6666666666666665</v>
      </c>
      <c r="M19" s="82"/>
      <c r="N19" s="79" t="str">
        <f>IF(L19=D6/24,"","A jornada semanal deve ser de " &amp;TEXT(D6,"00") &amp;" horas")</f>
        <v/>
      </c>
      <c r="O19" s="79"/>
      <c r="P19" s="79"/>
      <c r="Q19" s="79"/>
      <c r="R19" s="79"/>
      <c r="S19" s="79"/>
      <c r="T19" s="12"/>
      <c r="U19" s="12"/>
      <c r="V19" s="12"/>
      <c r="W19" s="12"/>
      <c r="X19" s="12"/>
    </row>
    <row r="20" spans="1:24" ht="11.25" customHeight="1" x14ac:dyDescent="0.25">
      <c r="A20" s="12"/>
      <c r="B20" s="12"/>
      <c r="C20" s="12"/>
      <c r="D20" s="12"/>
      <c r="E20" s="12"/>
      <c r="F20" s="12"/>
      <c r="G20" s="12"/>
      <c r="H20" s="12"/>
      <c r="I20" s="81"/>
      <c r="J20" s="81"/>
      <c r="K20" s="81"/>
      <c r="L20" s="82"/>
      <c r="M20" s="82"/>
      <c r="N20" s="79"/>
      <c r="O20" s="79"/>
      <c r="P20" s="79"/>
      <c r="Q20" s="79"/>
      <c r="R20" s="79"/>
      <c r="S20" s="79"/>
      <c r="T20" s="12"/>
      <c r="U20" s="12"/>
      <c r="V20" s="12"/>
      <c r="W20" s="12"/>
      <c r="X20" s="12"/>
    </row>
    <row r="21" spans="1:24" x14ac:dyDescent="0.25">
      <c r="A21" s="12"/>
      <c r="B21" s="26" t="s">
        <v>0</v>
      </c>
      <c r="C21" s="26"/>
      <c r="D21" s="26"/>
      <c r="E21" s="26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5" customHeight="1" x14ac:dyDescent="0.25">
      <c r="A22" s="12"/>
      <c r="B22" s="30" t="s">
        <v>54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12"/>
    </row>
    <row r="23" spans="1:24" x14ac:dyDescent="0.25">
      <c r="A23" s="12"/>
      <c r="B23" s="30" t="s">
        <v>30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12"/>
    </row>
    <row r="24" spans="1:24" x14ac:dyDescent="0.25">
      <c r="A24" s="12"/>
      <c r="B24" s="30" t="s">
        <v>31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12"/>
    </row>
    <row r="25" spans="1:24" x14ac:dyDescent="0.25">
      <c r="A25" s="12"/>
      <c r="B25" s="30" t="s">
        <v>53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12"/>
    </row>
    <row r="26" spans="1:24" x14ac:dyDescent="0.25">
      <c r="A26" s="12"/>
      <c r="B26" s="30" t="s">
        <v>32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12"/>
    </row>
    <row r="27" spans="1:24" x14ac:dyDescent="0.25">
      <c r="A27" s="12"/>
      <c r="B27" s="30" t="s">
        <v>33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12"/>
    </row>
    <row r="28" spans="1:24" x14ac:dyDescent="0.25">
      <c r="A28" s="12"/>
      <c r="B28" s="30" t="s">
        <v>35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12"/>
    </row>
    <row r="29" spans="1:24" x14ac:dyDescent="0.25">
      <c r="A29" s="12"/>
      <c r="B29" s="30" t="s">
        <v>34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12"/>
    </row>
    <row r="30" spans="1:24" x14ac:dyDescent="0.25">
      <c r="A30" s="12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12"/>
    </row>
    <row r="31" spans="1:24" x14ac:dyDescent="0.25">
      <c r="A31" s="12"/>
      <c r="B31" s="56" t="s">
        <v>55</v>
      </c>
      <c r="C31" s="56"/>
      <c r="D31" s="56"/>
      <c r="E31" s="54">
        <v>12</v>
      </c>
      <c r="F31" s="22" t="s">
        <v>47</v>
      </c>
      <c r="G31" s="56" t="s">
        <v>66</v>
      </c>
      <c r="H31" s="56"/>
      <c r="I31" s="22" t="s">
        <v>47</v>
      </c>
      <c r="J31" s="54">
        <v>2025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0"/>
      <c r="X31" s="12"/>
    </row>
    <row r="32" spans="1:24" ht="11.25" customHeight="1" x14ac:dyDescent="0.25">
      <c r="A32" s="12"/>
      <c r="B32" s="57" t="s">
        <v>28</v>
      </c>
      <c r="C32" s="57"/>
      <c r="D32" s="57"/>
      <c r="E32" s="22" t="s">
        <v>48</v>
      </c>
      <c r="F32" s="31"/>
      <c r="G32" s="57" t="s">
        <v>49</v>
      </c>
      <c r="H32" s="57"/>
      <c r="I32" s="31"/>
      <c r="J32" s="22" t="s">
        <v>50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0"/>
      <c r="X32" s="12"/>
    </row>
    <row r="33" spans="1:24" ht="11.25" customHeight="1" x14ac:dyDescent="0.25">
      <c r="A33" s="12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0"/>
      <c r="X33" s="12"/>
    </row>
    <row r="34" spans="1:24" ht="11.25" customHeight="1" x14ac:dyDescent="0.25">
      <c r="A34" s="12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0"/>
      <c r="X34" s="12"/>
    </row>
    <row r="35" spans="1:24" x14ac:dyDescent="0.25">
      <c r="A35" s="12"/>
      <c r="B35" s="31" t="s">
        <v>29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 t="s">
        <v>52</v>
      </c>
      <c r="O35" s="31" t="s">
        <v>29</v>
      </c>
      <c r="P35" s="31"/>
      <c r="Q35" s="31"/>
      <c r="R35" s="31"/>
      <c r="S35" s="31"/>
      <c r="T35" s="31"/>
      <c r="U35" s="31"/>
      <c r="V35" s="31"/>
      <c r="W35" s="30"/>
      <c r="X35" s="12"/>
    </row>
    <row r="36" spans="1:24" ht="15" customHeight="1" x14ac:dyDescent="0.25">
      <c r="A36" s="12"/>
      <c r="B36" s="31"/>
      <c r="C36" s="31" t="s">
        <v>51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 t="s">
        <v>44</v>
      </c>
      <c r="Q36" s="31"/>
      <c r="R36" s="31"/>
      <c r="S36" s="31"/>
      <c r="T36" s="31"/>
      <c r="U36" s="31"/>
      <c r="V36" s="31"/>
      <c r="W36" s="33" t="s">
        <v>45</v>
      </c>
      <c r="X36" s="12"/>
    </row>
    <row r="37" spans="1:24" ht="15" customHeight="1" x14ac:dyDescent="0.25">
      <c r="A37" s="34"/>
      <c r="B37" s="78" t="s">
        <v>36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34"/>
      <c r="X37" s="34"/>
    </row>
    <row r="38" spans="1:24" ht="15" customHeight="1" x14ac:dyDescent="0.25">
      <c r="A38" s="34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34"/>
      <c r="X38" s="34"/>
    </row>
    <row r="39" spans="1:24" ht="15" customHeight="1" x14ac:dyDescent="0.2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4"/>
      <c r="V39" s="34"/>
      <c r="W39" s="34"/>
      <c r="X39" s="34"/>
    </row>
    <row r="40" spans="1:24" ht="15" customHeight="1" x14ac:dyDescent="0.25">
      <c r="A40" s="34"/>
      <c r="B40" s="36" t="s">
        <v>12</v>
      </c>
      <c r="C40" s="63" t="str">
        <f>IF(C4&lt;&gt;"",C4,"")</f>
        <v>Iara Ferreira Germano</v>
      </c>
      <c r="D40" s="64"/>
      <c r="E40" s="64"/>
      <c r="F40" s="64"/>
      <c r="G40" s="64"/>
      <c r="H40" s="64"/>
      <c r="I40" s="64"/>
      <c r="J40" s="64"/>
      <c r="K40" s="64"/>
      <c r="L40" s="65"/>
      <c r="M40" s="35"/>
      <c r="N40" s="37" t="s">
        <v>27</v>
      </c>
      <c r="O40" s="63" t="str">
        <f>IF(O4&lt;&gt;"",O4,"")</f>
        <v>Instituto de Letras e Linguística</v>
      </c>
      <c r="P40" s="64"/>
      <c r="Q40" s="64"/>
      <c r="R40" s="64"/>
      <c r="S40" s="64"/>
      <c r="T40" s="64"/>
      <c r="U40" s="64"/>
      <c r="V40" s="65"/>
      <c r="W40" s="34"/>
      <c r="X40" s="34"/>
    </row>
    <row r="41" spans="1:24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1:24" x14ac:dyDescent="0.25">
      <c r="A42" s="34"/>
      <c r="B42" s="34"/>
      <c r="C42" s="34"/>
      <c r="D42" s="34"/>
      <c r="E42" s="34"/>
      <c r="F42" s="34"/>
      <c r="G42" s="34"/>
      <c r="H42" s="38" t="s">
        <v>24</v>
      </c>
      <c r="I42" s="38" t="s">
        <v>25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1:24" ht="30" customHeight="1" x14ac:dyDescent="0.25">
      <c r="A43" s="34"/>
      <c r="B43" s="34"/>
      <c r="C43" s="39" t="s">
        <v>37</v>
      </c>
      <c r="D43" s="66" t="s">
        <v>63</v>
      </c>
      <c r="E43" s="67"/>
      <c r="F43" s="67"/>
      <c r="G43" s="67"/>
      <c r="H43" s="67"/>
      <c r="I43" s="67"/>
      <c r="J43" s="68"/>
      <c r="K43" s="34"/>
      <c r="L43" s="34"/>
      <c r="M43" s="39" t="s">
        <v>38</v>
      </c>
      <c r="N43" s="66" t="s">
        <v>64</v>
      </c>
      <c r="O43" s="67"/>
      <c r="P43" s="67"/>
      <c r="Q43" s="67"/>
      <c r="R43" s="67"/>
      <c r="S43" s="67"/>
      <c r="T43" s="67"/>
      <c r="U43" s="67"/>
      <c r="V43" s="67"/>
      <c r="W43" s="68"/>
      <c r="X43" s="34"/>
    </row>
    <row r="44" spans="1:24" x14ac:dyDescent="0.25">
      <c r="A44" s="34"/>
      <c r="B44" s="34"/>
      <c r="C44" s="34"/>
      <c r="D44" s="34"/>
      <c r="E44" s="34"/>
      <c r="F44" s="34"/>
      <c r="G44" s="34"/>
      <c r="H44" s="40"/>
      <c r="I44" s="40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1:24" ht="30" customHeight="1" x14ac:dyDescent="0.25">
      <c r="A45" s="34"/>
      <c r="B45" s="41"/>
      <c r="C45" s="39" t="s">
        <v>39</v>
      </c>
      <c r="D45" s="72">
        <v>20</v>
      </c>
      <c r="E45" s="73"/>
      <c r="F45" s="34" t="s">
        <v>16</v>
      </c>
      <c r="G45" s="34"/>
      <c r="H45" s="38"/>
      <c r="I45" s="38"/>
      <c r="J45" s="34"/>
      <c r="K45" s="34"/>
      <c r="L45" s="34"/>
      <c r="M45" s="39" t="s">
        <v>40</v>
      </c>
      <c r="N45" s="66" t="s">
        <v>65</v>
      </c>
      <c r="O45" s="67"/>
      <c r="P45" s="67"/>
      <c r="Q45" s="67"/>
      <c r="R45" s="67"/>
      <c r="S45" s="67"/>
      <c r="T45" s="67"/>
      <c r="U45" s="67"/>
      <c r="V45" s="67"/>
      <c r="W45" s="68"/>
      <c r="X45" s="34"/>
    </row>
    <row r="46" spans="1:24" x14ac:dyDescent="0.25">
      <c r="A46" s="34"/>
      <c r="B46" s="34"/>
      <c r="C46" s="38" t="str">
        <f>IF(AND(C49&lt;&gt;"",E48&lt;&gt;""),C49-E48,"")</f>
        <v/>
      </c>
      <c r="D46" s="38"/>
      <c r="E46" s="38" t="str">
        <f>IF(AND(C50&lt;&gt;"",E49&lt;&gt;""),C50-E49,"")</f>
        <v/>
      </c>
      <c r="F46" s="52">
        <f>IF(AND(F49&lt;&gt;"",H48&lt;&gt;""),F49-H48,"")</f>
        <v>0.11805555555555558</v>
      </c>
      <c r="G46" s="40"/>
      <c r="H46" s="40" t="str">
        <f>IF(AND(F50&lt;&gt;"",H49&lt;&gt;""),F50-H49,"")</f>
        <v/>
      </c>
      <c r="I46" s="52" t="str">
        <f>IF(AND(I49&lt;&gt;"",K48&lt;&gt;""),I49-K48,"")</f>
        <v/>
      </c>
      <c r="J46" s="40"/>
      <c r="K46" s="40" t="str">
        <f>IF(AND(I50&lt;&gt;"",K49&lt;&gt;""),I50-K49,"")</f>
        <v/>
      </c>
      <c r="L46" s="40" t="str">
        <f>IF(AND(L49&lt;&gt;"",N48&lt;&gt;""),L49-N48,"")</f>
        <v/>
      </c>
      <c r="M46" s="40"/>
      <c r="N46" s="38" t="str">
        <f>IF(AND(L50&lt;&gt;"",N49&lt;&gt;""),L50-N49,"")</f>
        <v/>
      </c>
      <c r="O46" s="40" t="str">
        <f>IF(AND(O49&lt;&gt;"",Q48&lt;&gt;""),O49-Q48,"")</f>
        <v/>
      </c>
      <c r="P46" s="40"/>
      <c r="Q46" s="40" t="str">
        <f>IF(AND(O50&lt;&gt;"",Q49&lt;&gt;""),O50-Q49,"")</f>
        <v/>
      </c>
      <c r="R46" s="40" t="str">
        <f>IF(AND(R49&lt;&gt;"",T48&lt;&gt;""),R49-T48,"")</f>
        <v/>
      </c>
      <c r="S46" s="40"/>
      <c r="T46" s="40" t="str">
        <f>IF(AND(R50&lt;&gt;"",T49&lt;&gt;""),R50-T49,"")</f>
        <v/>
      </c>
      <c r="U46" s="40" t="str">
        <f>IF(AND(U49&lt;&gt;"",W48&lt;&gt;""),U49-W48,"")</f>
        <v/>
      </c>
      <c r="V46" s="40"/>
      <c r="W46" s="40" t="str">
        <f>IF(AND(U50&lt;&gt;"",W49&lt;&gt;""),U50-W49,"")</f>
        <v/>
      </c>
      <c r="X46" s="34"/>
    </row>
    <row r="47" spans="1:24" x14ac:dyDescent="0.25">
      <c r="A47" s="34"/>
      <c r="B47" s="42" t="s">
        <v>1</v>
      </c>
      <c r="C47" s="58" t="s">
        <v>5</v>
      </c>
      <c r="D47" s="59"/>
      <c r="E47" s="60"/>
      <c r="F47" s="61" t="s">
        <v>6</v>
      </c>
      <c r="G47" s="61"/>
      <c r="H47" s="61"/>
      <c r="I47" s="61" t="s">
        <v>7</v>
      </c>
      <c r="J47" s="61"/>
      <c r="K47" s="61"/>
      <c r="L47" s="61" t="s">
        <v>8</v>
      </c>
      <c r="M47" s="61"/>
      <c r="N47" s="61"/>
      <c r="O47" s="61" t="s">
        <v>9</v>
      </c>
      <c r="P47" s="61"/>
      <c r="Q47" s="61"/>
      <c r="R47" s="61" t="s">
        <v>14</v>
      </c>
      <c r="S47" s="61"/>
      <c r="T47" s="61"/>
      <c r="U47" s="61" t="s">
        <v>13</v>
      </c>
      <c r="V47" s="61"/>
      <c r="W47" s="61"/>
      <c r="X47" s="34"/>
    </row>
    <row r="48" spans="1:24" ht="37.5" customHeight="1" x14ac:dyDescent="0.25">
      <c r="A48" s="34"/>
      <c r="B48" s="42" t="s">
        <v>2</v>
      </c>
      <c r="C48" s="1"/>
      <c r="D48" s="43" t="s">
        <v>10</v>
      </c>
      <c r="E48" s="2"/>
      <c r="F48" s="1">
        <v>0.33333333333333331</v>
      </c>
      <c r="G48" s="43" t="s">
        <v>10</v>
      </c>
      <c r="H48" s="2">
        <v>0.46527777777777779</v>
      </c>
      <c r="I48" s="1"/>
      <c r="J48" s="43" t="s">
        <v>10</v>
      </c>
      <c r="K48" s="2"/>
      <c r="L48" s="3"/>
      <c r="M48" s="43" t="s">
        <v>10</v>
      </c>
      <c r="N48" s="4"/>
      <c r="O48" s="5"/>
      <c r="P48" s="43" t="s">
        <v>10</v>
      </c>
      <c r="Q48" s="2"/>
      <c r="R48" s="5"/>
      <c r="S48" s="43" t="s">
        <v>10</v>
      </c>
      <c r="T48" s="2"/>
      <c r="U48" s="5"/>
      <c r="V48" s="43" t="s">
        <v>10</v>
      </c>
      <c r="W48" s="2"/>
      <c r="X48" s="34"/>
    </row>
    <row r="49" spans="1:24" ht="37.5" customHeight="1" x14ac:dyDescent="0.25">
      <c r="A49" s="34"/>
      <c r="B49" s="42" t="s">
        <v>3</v>
      </c>
      <c r="C49" s="1"/>
      <c r="D49" s="43" t="s">
        <v>10</v>
      </c>
      <c r="E49" s="2"/>
      <c r="F49" s="1">
        <v>0.58333333333333337</v>
      </c>
      <c r="G49" s="43" t="s">
        <v>10</v>
      </c>
      <c r="H49" s="6">
        <v>0.74305555555555558</v>
      </c>
      <c r="I49" s="1">
        <v>0.5625</v>
      </c>
      <c r="J49" s="43" t="s">
        <v>10</v>
      </c>
      <c r="K49" s="2">
        <v>0.75</v>
      </c>
      <c r="L49" s="5"/>
      <c r="M49" s="43" t="s">
        <v>10</v>
      </c>
      <c r="N49" s="2"/>
      <c r="O49" s="5"/>
      <c r="P49" s="43" t="s">
        <v>10</v>
      </c>
      <c r="Q49" s="2"/>
      <c r="R49" s="5"/>
      <c r="S49" s="43" t="s">
        <v>10</v>
      </c>
      <c r="T49" s="2"/>
      <c r="U49" s="5"/>
      <c r="V49" s="43" t="s">
        <v>10</v>
      </c>
      <c r="W49" s="2"/>
      <c r="X49" s="34"/>
    </row>
    <row r="50" spans="1:24" ht="37.5" customHeight="1" x14ac:dyDescent="0.25">
      <c r="A50" s="34"/>
      <c r="B50" s="42" t="s">
        <v>4</v>
      </c>
      <c r="C50" s="1">
        <v>0.79166666666666663</v>
      </c>
      <c r="D50" s="43" t="s">
        <v>10</v>
      </c>
      <c r="E50" s="2">
        <v>0.91666666666666663</v>
      </c>
      <c r="F50" s="1"/>
      <c r="G50" s="43" t="s">
        <v>10</v>
      </c>
      <c r="H50" s="2"/>
      <c r="I50" s="32"/>
      <c r="J50" s="44" t="s">
        <v>10</v>
      </c>
      <c r="K50" s="9"/>
      <c r="L50" s="8">
        <v>0.8125</v>
      </c>
      <c r="M50" s="44" t="s">
        <v>10</v>
      </c>
      <c r="N50" s="9">
        <v>0.91666666666666663</v>
      </c>
      <c r="O50" s="8">
        <v>0.79166666666666663</v>
      </c>
      <c r="P50" s="44" t="s">
        <v>10</v>
      </c>
      <c r="Q50" s="9">
        <v>0.91666666666666663</v>
      </c>
      <c r="R50" s="10"/>
      <c r="S50" s="44" t="s">
        <v>10</v>
      </c>
      <c r="T50" s="7"/>
      <c r="U50" s="10"/>
      <c r="V50" s="44" t="s">
        <v>10</v>
      </c>
      <c r="W50" s="7"/>
      <c r="X50" s="34"/>
    </row>
    <row r="51" spans="1:24" x14ac:dyDescent="0.25">
      <c r="A51" s="34"/>
      <c r="B51" s="34"/>
      <c r="C51" s="45" t="str">
        <f>IF(OR(C48="",E48=""),"",(E48-C48))</f>
        <v/>
      </c>
      <c r="D51" s="45" t="str">
        <f>IF(OR(C49="",E49=""),"",(E49-C49))</f>
        <v/>
      </c>
      <c r="E51" s="45">
        <f>IF(OR(C50="",E50=""),"",(E50-C50))</f>
        <v>0.125</v>
      </c>
      <c r="F51" s="45">
        <f>IF(OR(F48="",H48=""),"",(H48-F48))</f>
        <v>0.13194444444444448</v>
      </c>
      <c r="G51" s="45">
        <f>IF(OR(F49="",H49=""),"",(H49-F49))</f>
        <v>0.15972222222222221</v>
      </c>
      <c r="H51" s="45" t="str">
        <f>IF(OR(F50="",H50=""),"",(H50-F50))</f>
        <v/>
      </c>
      <c r="I51" s="45" t="str">
        <f>IF(OR(I48="",K48=""),"",(K48-I48))</f>
        <v/>
      </c>
      <c r="J51" s="45">
        <f>IF(OR(I49="",K49=""),"",(K49-I49))</f>
        <v>0.1875</v>
      </c>
      <c r="K51" s="45" t="str">
        <f>IF(OR(I50="",K50=""),"",(K50-I50))</f>
        <v/>
      </c>
      <c r="L51" s="45" t="str">
        <f>IF(OR(L48="",N48=""),"",(N48-L48))</f>
        <v/>
      </c>
      <c r="M51" s="45" t="str">
        <f>IF(OR(L49="",N49=""),"",(N49-L49))</f>
        <v/>
      </c>
      <c r="N51" s="45">
        <f>IF(OR(L50="",N50=""),"",(N50-L50))</f>
        <v>0.10416666666666663</v>
      </c>
      <c r="O51" s="45" t="str">
        <f>IF(OR(O48="",Q48=""),"",(Q48-O48))</f>
        <v/>
      </c>
      <c r="P51" s="45" t="str">
        <f>IF(OR(O49="",Q49=""),"",(Q49-O49))</f>
        <v/>
      </c>
      <c r="Q51" s="45">
        <f>IF(OR(O50="",Q50=""),"",(Q50-O50))</f>
        <v>0.125</v>
      </c>
      <c r="R51" s="45" t="str">
        <f>IF(OR(R48="",T48=""),"",(T48-R48))</f>
        <v/>
      </c>
      <c r="S51" s="45" t="str">
        <f>IF(OR(R49="",T49=""),"",(T49-R49))</f>
        <v/>
      </c>
      <c r="T51" s="45" t="str">
        <f>IF(OR(R50="",T50=""),"",(T50-R50))</f>
        <v/>
      </c>
      <c r="U51" s="45" t="str">
        <f>IF(OR(U48="",W48=""),"",(W48-U48))</f>
        <v/>
      </c>
      <c r="V51" s="45" t="str">
        <f>IF(OR(U49="",W49=""),"",(W49-U49))</f>
        <v/>
      </c>
      <c r="W51" s="45" t="str">
        <f>IF(OR(U50="",W50=""),"",(W50-U50))</f>
        <v/>
      </c>
      <c r="X51" s="40"/>
    </row>
    <row r="52" spans="1:24" x14ac:dyDescent="0.25">
      <c r="A52" s="34"/>
      <c r="B52" s="34" t="s">
        <v>11</v>
      </c>
      <c r="C52" s="34"/>
      <c r="D52" s="46">
        <f>MAX(C51,0)+MAX(D51,0)+MAX(E51,0)</f>
        <v>0.125</v>
      </c>
      <c r="E52" s="47"/>
      <c r="F52" s="34"/>
      <c r="G52" s="46">
        <f>MAX(F51,0)+MAX(G51,0)+MAX(H51,0)</f>
        <v>0.29166666666666669</v>
      </c>
      <c r="H52" s="47"/>
      <c r="I52" s="34"/>
      <c r="J52" s="46">
        <f>MAX(I51,0)+MAX(J51,0)+MAX(K51,0)</f>
        <v>0.1875</v>
      </c>
      <c r="K52" s="47"/>
      <c r="L52" s="34"/>
      <c r="M52" s="46">
        <f>MAX(L51,0)+MAX(M51,0)+MAX(N51,0)</f>
        <v>0.10416666666666663</v>
      </c>
      <c r="N52" s="47"/>
      <c r="O52" s="34"/>
      <c r="P52" s="46">
        <f>MAX(O51,0)+MAX(P51,0)+MAX(Q51,0)</f>
        <v>0.125</v>
      </c>
      <c r="Q52" s="47"/>
      <c r="R52" s="34"/>
      <c r="S52" s="46">
        <f>MAX(R51,0)+MAX(S51,0)+MAX(T51,0)</f>
        <v>0</v>
      </c>
      <c r="T52" s="47"/>
      <c r="U52" s="34"/>
      <c r="V52" s="46">
        <f>MAX(U51,0)+MAX(V51,0)+MAX(W51,0)</f>
        <v>0</v>
      </c>
      <c r="W52" s="47"/>
      <c r="X52" s="34"/>
    </row>
    <row r="53" spans="1:24" ht="15" customHeight="1" x14ac:dyDescent="0.25">
      <c r="A53" s="34"/>
      <c r="B53" s="34"/>
      <c r="C53" s="62" t="str">
        <f>IF(C89&gt;0,"Há conflito de horários entre os vínculos",IF(E89&gt;0,"Intervalo entre vínculos está menor que 1h",""))</f>
        <v/>
      </c>
      <c r="D53" s="62"/>
      <c r="E53" s="62"/>
      <c r="F53" s="62" t="str">
        <f>IF(F89&gt;0,"Há conflito de horários entre os vínculos",IF(H89&gt;0,"Intervalo entre vínculos está menor que 1h",""))</f>
        <v/>
      </c>
      <c r="G53" s="62"/>
      <c r="H53" s="62"/>
      <c r="I53" s="62" t="str">
        <f>IF(I89&gt;0,"Há conflito de horários entre os vínculos",IF(K89&gt;0,"Intervalo entre vínculos está menor que 1h",""))</f>
        <v/>
      </c>
      <c r="J53" s="62"/>
      <c r="K53" s="62"/>
      <c r="L53" s="62" t="str">
        <f>IF(L89&gt;0,"Há conflito de horários entre os vínculos",IF(N89&gt;0,"Intervalo entre vínculos está menor que 1h",""))</f>
        <v/>
      </c>
      <c r="M53" s="62"/>
      <c r="N53" s="62"/>
      <c r="O53" s="62" t="str">
        <f>IF(O89&gt;0,"Há conflito de horários entre os vínculos",IF(Q89&gt;0,"Intervalo entre vínculos está menor que 1h",""))</f>
        <v/>
      </c>
      <c r="P53" s="62"/>
      <c r="Q53" s="62"/>
      <c r="R53" s="62" t="str">
        <f>IF(R89&gt;0,"Há conflito de horários entre os vínculos",IF(T89&gt;0,"Intervalo entre vínculos está menor que 1h",""))</f>
        <v/>
      </c>
      <c r="S53" s="62"/>
      <c r="T53" s="62"/>
      <c r="U53" s="62" t="str">
        <f>IF(U89&gt;0,"Há conflito de horários entre os vínculos",IF(W89&gt;0,"Intervalo entre vínculos está menor que 1h",""))</f>
        <v/>
      </c>
      <c r="V53" s="62"/>
      <c r="W53" s="62"/>
      <c r="X53" s="34"/>
    </row>
    <row r="54" spans="1:24" x14ac:dyDescent="0.25">
      <c r="A54" s="34"/>
      <c r="B54" s="34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34"/>
    </row>
    <row r="55" spans="1:24" ht="11.25" customHeight="1" x14ac:dyDescent="0.25">
      <c r="A55" s="34"/>
      <c r="B55" s="34"/>
      <c r="C55" s="34"/>
      <c r="D55" s="34"/>
      <c r="E55" s="34"/>
      <c r="F55" s="34"/>
      <c r="G55" s="34"/>
      <c r="H55" s="49"/>
      <c r="I55" s="69" t="s">
        <v>15</v>
      </c>
      <c r="J55" s="69"/>
      <c r="K55" s="69"/>
      <c r="L55" s="70">
        <f>G52+J52+M52+P52+S52+D52+V52</f>
        <v>0.83333333333333326</v>
      </c>
      <c r="M55" s="70"/>
      <c r="N55" s="71" t="str">
        <f>IF(L55=D45/24,"","A jornada semanal deve ser de " &amp;TEXT(D45,"00") &amp;" horas")</f>
        <v/>
      </c>
      <c r="O55" s="71"/>
      <c r="P55" s="71"/>
      <c r="Q55" s="71"/>
      <c r="R55" s="71"/>
      <c r="S55" s="71"/>
      <c r="T55" s="34"/>
      <c r="U55" s="34"/>
      <c r="V55" s="34"/>
      <c r="W55" s="34"/>
      <c r="X55" s="34"/>
    </row>
    <row r="56" spans="1:24" ht="11.25" customHeight="1" x14ac:dyDescent="0.25">
      <c r="A56" s="34"/>
      <c r="B56" s="34"/>
      <c r="C56" s="34"/>
      <c r="D56" s="34"/>
      <c r="E56" s="34"/>
      <c r="F56" s="34"/>
      <c r="G56" s="34"/>
      <c r="H56" s="34"/>
      <c r="I56" s="69"/>
      <c r="J56" s="69"/>
      <c r="K56" s="69"/>
      <c r="L56" s="70"/>
      <c r="M56" s="70"/>
      <c r="N56" s="71"/>
      <c r="O56" s="71"/>
      <c r="P56" s="71"/>
      <c r="Q56" s="71"/>
      <c r="R56" s="71"/>
      <c r="S56" s="71"/>
      <c r="T56" s="34"/>
      <c r="U56" s="34"/>
      <c r="V56" s="34"/>
      <c r="W56" s="34"/>
      <c r="X56" s="34"/>
    </row>
    <row r="57" spans="1:24" x14ac:dyDescent="0.25">
      <c r="A57" s="34"/>
      <c r="B57" s="50" t="s">
        <v>0</v>
      </c>
      <c r="C57" s="50"/>
      <c r="D57" s="50"/>
      <c r="E57" s="50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</row>
    <row r="58" spans="1:24" x14ac:dyDescent="0.25">
      <c r="A58" s="34"/>
      <c r="B58" s="34" t="s">
        <v>41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34"/>
    </row>
    <row r="59" spans="1:24" x14ac:dyDescent="0.25">
      <c r="A59" s="34"/>
      <c r="B59" s="34" t="s">
        <v>42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34"/>
    </row>
    <row r="60" spans="1:24" x14ac:dyDescent="0.25">
      <c r="A60" s="34"/>
      <c r="B60" s="34" t="s">
        <v>43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34"/>
    </row>
    <row r="61" spans="1:24" x14ac:dyDescent="0.25">
      <c r="A61" s="34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34"/>
    </row>
    <row r="62" spans="1:24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</row>
    <row r="63" spans="1:24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</row>
    <row r="64" spans="1:24" x14ac:dyDescent="0.25">
      <c r="A64" s="34"/>
      <c r="B64" s="57" t="str">
        <f>B31</f>
        <v>Uberlândia</v>
      </c>
      <c r="C64" s="57"/>
      <c r="D64" s="57"/>
      <c r="E64" s="22">
        <f>E31</f>
        <v>12</v>
      </c>
      <c r="F64" s="22" t="s">
        <v>47</v>
      </c>
      <c r="G64" s="57" t="str">
        <f>G31</f>
        <v>junho</v>
      </c>
      <c r="H64" s="57"/>
      <c r="I64" s="22" t="s">
        <v>47</v>
      </c>
      <c r="J64" s="22">
        <f>J31</f>
        <v>2025</v>
      </c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</row>
    <row r="65" spans="1:24" x14ac:dyDescent="0.25">
      <c r="A65" s="34"/>
      <c r="B65" s="55" t="s">
        <v>28</v>
      </c>
      <c r="C65" s="55"/>
      <c r="D65" s="55"/>
      <c r="E65" s="47" t="s">
        <v>48</v>
      </c>
      <c r="F65" s="34"/>
      <c r="G65" s="55" t="s">
        <v>49</v>
      </c>
      <c r="H65" s="55"/>
      <c r="I65" s="34"/>
      <c r="J65" s="47" t="s">
        <v>50</v>
      </c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</row>
    <row r="66" spans="1:24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</row>
    <row r="67" spans="1:24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</row>
    <row r="68" spans="1:24" x14ac:dyDescent="0.25">
      <c r="A68" s="34"/>
      <c r="B68" s="34" t="s">
        <v>29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 t="s">
        <v>52</v>
      </c>
      <c r="O68" s="34" t="s">
        <v>29</v>
      </c>
      <c r="P68" s="34"/>
      <c r="Q68" s="34"/>
      <c r="R68" s="34"/>
      <c r="S68" s="34"/>
      <c r="T68" s="34"/>
      <c r="U68" s="34"/>
      <c r="V68" s="34"/>
      <c r="W68" s="34"/>
      <c r="X68" s="34"/>
    </row>
    <row r="69" spans="1:24" x14ac:dyDescent="0.25">
      <c r="A69" s="34"/>
      <c r="B69" s="34"/>
      <c r="C69" s="34" t="s">
        <v>51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 t="s">
        <v>44</v>
      </c>
      <c r="Q69" s="34"/>
      <c r="R69" s="34"/>
      <c r="S69" s="34"/>
      <c r="T69" s="34"/>
      <c r="U69" s="34"/>
      <c r="V69" s="34"/>
      <c r="W69" s="51" t="s">
        <v>46</v>
      </c>
      <c r="X69" s="34"/>
    </row>
    <row r="71" spans="1:24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 x14ac:dyDescent="0.25">
      <c r="A72" s="27"/>
      <c r="B72" s="27"/>
      <c r="C72" s="29">
        <f>IF(C9="","",C9)</f>
        <v>0.33333333333333331</v>
      </c>
      <c r="D72" s="27"/>
      <c r="E72" s="29">
        <f>IF(E9="","",E9)</f>
        <v>0.5</v>
      </c>
      <c r="F72" s="29" t="str">
        <f t="shared" ref="F72:F74" si="8">IF(F9="","",F9)</f>
        <v/>
      </c>
      <c r="G72" s="27"/>
      <c r="H72" s="29" t="str">
        <f t="shared" ref="H72:I74" si="9">IF(H9="","",H9)</f>
        <v/>
      </c>
      <c r="I72" s="29">
        <f t="shared" si="9"/>
        <v>0.33333333333333331</v>
      </c>
      <c r="J72" s="27"/>
      <c r="K72" s="29">
        <f t="shared" ref="K72:L74" si="10">IF(K9="","",K9)</f>
        <v>0.52083333333333337</v>
      </c>
      <c r="L72" s="29">
        <f t="shared" si="10"/>
        <v>0.39583333333333331</v>
      </c>
      <c r="M72" s="27"/>
      <c r="N72" s="29">
        <f t="shared" ref="N72:O74" si="11">IF(N9="","",N9)</f>
        <v>0.54166666666666663</v>
      </c>
      <c r="O72" s="29">
        <f t="shared" si="11"/>
        <v>0.33333333333333331</v>
      </c>
      <c r="P72" s="27"/>
      <c r="Q72" s="29">
        <f t="shared" ref="Q72:R74" si="12">IF(Q9="","",Q9)</f>
        <v>0.5</v>
      </c>
      <c r="R72" s="29">
        <f t="shared" si="12"/>
        <v>0.33333333333333331</v>
      </c>
      <c r="S72" s="27"/>
      <c r="T72" s="29">
        <f t="shared" ref="T72:U74" si="13">IF(T9="","",T9)</f>
        <v>0.5</v>
      </c>
      <c r="U72" s="29" t="str">
        <f t="shared" si="13"/>
        <v/>
      </c>
      <c r="V72" s="27"/>
      <c r="W72" s="29" t="str">
        <f t="shared" ref="W72:W74" si="14">IF(W9="","",W9)</f>
        <v/>
      </c>
      <c r="X72" s="27"/>
    </row>
    <row r="73" spans="1:24" x14ac:dyDescent="0.25">
      <c r="A73" s="27"/>
      <c r="B73" s="27"/>
      <c r="C73" s="29">
        <f>IF(C10="","",C10)</f>
        <v>0.58333333333333337</v>
      </c>
      <c r="D73" s="27"/>
      <c r="E73" s="29">
        <f>IF(E10="","",E10)</f>
        <v>0.75</v>
      </c>
      <c r="F73" s="29" t="str">
        <f t="shared" si="8"/>
        <v/>
      </c>
      <c r="G73" s="27"/>
      <c r="H73" s="29" t="str">
        <f t="shared" si="9"/>
        <v/>
      </c>
      <c r="I73" s="29" t="str">
        <f t="shared" si="9"/>
        <v/>
      </c>
      <c r="J73" s="27"/>
      <c r="K73" s="29" t="str">
        <f t="shared" si="10"/>
        <v/>
      </c>
      <c r="L73" s="29">
        <f t="shared" si="10"/>
        <v>0.58333333333333337</v>
      </c>
      <c r="M73" s="27"/>
      <c r="N73" s="29">
        <f t="shared" si="11"/>
        <v>0.77083333333333337</v>
      </c>
      <c r="O73" s="29">
        <f t="shared" si="11"/>
        <v>0.58333333333333337</v>
      </c>
      <c r="P73" s="27"/>
      <c r="Q73" s="29">
        <f t="shared" si="12"/>
        <v>0.75</v>
      </c>
      <c r="R73" s="29">
        <f t="shared" si="12"/>
        <v>0.58333333333333337</v>
      </c>
      <c r="S73" s="27"/>
      <c r="T73" s="29">
        <f t="shared" si="13"/>
        <v>0.75</v>
      </c>
      <c r="U73" s="29" t="str">
        <f t="shared" si="13"/>
        <v/>
      </c>
      <c r="V73" s="27"/>
      <c r="W73" s="29" t="str">
        <f t="shared" si="14"/>
        <v/>
      </c>
      <c r="X73" s="27"/>
    </row>
    <row r="74" spans="1:24" x14ac:dyDescent="0.25">
      <c r="A74" s="27"/>
      <c r="B74" s="27"/>
      <c r="C74" s="29" t="str">
        <f>IF(C11="","",C11)</f>
        <v/>
      </c>
      <c r="D74" s="27"/>
      <c r="E74" s="29" t="str">
        <f>IF(E11="","",E11)</f>
        <v/>
      </c>
      <c r="F74" s="29" t="str">
        <f t="shared" si="8"/>
        <v/>
      </c>
      <c r="G74" s="27"/>
      <c r="H74" s="29" t="str">
        <f t="shared" si="9"/>
        <v/>
      </c>
      <c r="I74" s="29">
        <f t="shared" si="9"/>
        <v>0.79166666666666663</v>
      </c>
      <c r="J74" s="27"/>
      <c r="K74" s="29">
        <f t="shared" si="10"/>
        <v>0.9375</v>
      </c>
      <c r="L74" s="29" t="str">
        <f t="shared" si="10"/>
        <v/>
      </c>
      <c r="M74" s="27"/>
      <c r="N74" s="29" t="str">
        <f t="shared" si="11"/>
        <v/>
      </c>
      <c r="O74" s="29" t="str">
        <f t="shared" si="11"/>
        <v/>
      </c>
      <c r="P74" s="27"/>
      <c r="Q74" s="29" t="str">
        <f t="shared" si="12"/>
        <v/>
      </c>
      <c r="R74" s="29" t="str">
        <f t="shared" si="12"/>
        <v/>
      </c>
      <c r="S74" s="27"/>
      <c r="T74" s="29" t="str">
        <f t="shared" si="13"/>
        <v/>
      </c>
      <c r="U74" s="29" t="str">
        <f t="shared" si="13"/>
        <v/>
      </c>
      <c r="V74" s="27"/>
      <c r="W74" s="29" t="str">
        <f t="shared" si="14"/>
        <v/>
      </c>
      <c r="X74" s="27"/>
    </row>
    <row r="75" spans="1:24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x14ac:dyDescent="0.25">
      <c r="A76" s="27"/>
      <c r="B76" s="27"/>
      <c r="C76" s="29" t="str">
        <f>IF(C48="","",C48)</f>
        <v/>
      </c>
      <c r="D76" s="27"/>
      <c r="E76" s="29" t="str">
        <f>IF(E48="","",E48)</f>
        <v/>
      </c>
      <c r="F76" s="29">
        <f t="shared" ref="F76:F78" si="15">IF(F48="","",F48)</f>
        <v>0.33333333333333331</v>
      </c>
      <c r="G76" s="27"/>
      <c r="H76" s="29">
        <f t="shared" ref="H76:I78" si="16">IF(H48="","",H48)</f>
        <v>0.46527777777777779</v>
      </c>
      <c r="I76" s="29" t="str">
        <f t="shared" si="16"/>
        <v/>
      </c>
      <c r="J76" s="27"/>
      <c r="K76" s="29" t="str">
        <f t="shared" ref="K76:L78" si="17">IF(K48="","",K48)</f>
        <v/>
      </c>
      <c r="L76" s="29" t="str">
        <f t="shared" si="17"/>
        <v/>
      </c>
      <c r="M76" s="27"/>
      <c r="N76" s="29" t="str">
        <f t="shared" ref="N76:O78" si="18">IF(N48="","",N48)</f>
        <v/>
      </c>
      <c r="O76" s="29" t="str">
        <f t="shared" si="18"/>
        <v/>
      </c>
      <c r="P76" s="27"/>
      <c r="Q76" s="29" t="str">
        <f t="shared" ref="Q76:R78" si="19">IF(Q48="","",Q48)</f>
        <v/>
      </c>
      <c r="R76" s="29" t="str">
        <f t="shared" si="19"/>
        <v/>
      </c>
      <c r="S76" s="27"/>
      <c r="T76" s="29" t="str">
        <f t="shared" ref="T76:U78" si="20">IF(T48="","",T48)</f>
        <v/>
      </c>
      <c r="U76" s="29" t="str">
        <f t="shared" si="20"/>
        <v/>
      </c>
      <c r="V76" s="27"/>
      <c r="W76" s="29" t="str">
        <f t="shared" ref="W76:W78" si="21">IF(W48="","",W48)</f>
        <v/>
      </c>
      <c r="X76" s="27"/>
    </row>
    <row r="77" spans="1:24" x14ac:dyDescent="0.25">
      <c r="A77" s="27"/>
      <c r="B77" s="27"/>
      <c r="C77" s="29" t="str">
        <f>IF(C49="","",C49)</f>
        <v/>
      </c>
      <c r="D77" s="27"/>
      <c r="E77" s="29" t="str">
        <f>IF(E49="","",E49)</f>
        <v/>
      </c>
      <c r="F77" s="29">
        <f t="shared" si="15"/>
        <v>0.58333333333333337</v>
      </c>
      <c r="G77" s="27"/>
      <c r="H77" s="29">
        <f t="shared" si="16"/>
        <v>0.74305555555555558</v>
      </c>
      <c r="I77" s="29">
        <f t="shared" si="16"/>
        <v>0.5625</v>
      </c>
      <c r="J77" s="27"/>
      <c r="K77" s="29">
        <f t="shared" si="17"/>
        <v>0.75</v>
      </c>
      <c r="L77" s="29" t="str">
        <f t="shared" si="17"/>
        <v/>
      </c>
      <c r="M77" s="27"/>
      <c r="N77" s="29" t="str">
        <f t="shared" si="18"/>
        <v/>
      </c>
      <c r="O77" s="29" t="str">
        <f t="shared" si="18"/>
        <v/>
      </c>
      <c r="P77" s="27"/>
      <c r="Q77" s="29" t="str">
        <f t="shared" si="19"/>
        <v/>
      </c>
      <c r="R77" s="29" t="str">
        <f t="shared" si="19"/>
        <v/>
      </c>
      <c r="S77" s="27"/>
      <c r="T77" s="29" t="str">
        <f t="shared" si="20"/>
        <v/>
      </c>
      <c r="U77" s="29" t="str">
        <f t="shared" si="20"/>
        <v/>
      </c>
      <c r="V77" s="27"/>
      <c r="W77" s="29" t="str">
        <f t="shared" si="21"/>
        <v/>
      </c>
      <c r="X77" s="27"/>
    </row>
    <row r="78" spans="1:24" x14ac:dyDescent="0.25">
      <c r="A78" s="27"/>
      <c r="B78" s="27"/>
      <c r="C78" s="29">
        <f>IF(C50="","",C50)</f>
        <v>0.79166666666666663</v>
      </c>
      <c r="D78" s="27"/>
      <c r="E78" s="29">
        <f>IF(E50="","",E50)</f>
        <v>0.91666666666666663</v>
      </c>
      <c r="F78" s="29" t="str">
        <f t="shared" si="15"/>
        <v/>
      </c>
      <c r="G78" s="27"/>
      <c r="H78" s="29" t="str">
        <f t="shared" si="16"/>
        <v/>
      </c>
      <c r="I78" s="29" t="str">
        <f t="shared" si="16"/>
        <v/>
      </c>
      <c r="J78" s="27"/>
      <c r="K78" s="29" t="str">
        <f t="shared" si="17"/>
        <v/>
      </c>
      <c r="L78" s="29">
        <f t="shared" si="17"/>
        <v>0.8125</v>
      </c>
      <c r="M78" s="27"/>
      <c r="N78" s="29">
        <f t="shared" si="18"/>
        <v>0.91666666666666663</v>
      </c>
      <c r="O78" s="29">
        <f t="shared" si="18"/>
        <v>0.79166666666666663</v>
      </c>
      <c r="P78" s="27"/>
      <c r="Q78" s="29">
        <f t="shared" si="19"/>
        <v>0.91666666666666663</v>
      </c>
      <c r="R78" s="29" t="str">
        <f t="shared" si="19"/>
        <v/>
      </c>
      <c r="S78" s="27"/>
      <c r="T78" s="29" t="str">
        <f t="shared" si="20"/>
        <v/>
      </c>
      <c r="U78" s="29" t="str">
        <f t="shared" si="20"/>
        <v/>
      </c>
      <c r="V78" s="27"/>
      <c r="W78" s="29" t="str">
        <f t="shared" si="21"/>
        <v/>
      </c>
      <c r="X78" s="27"/>
    </row>
    <row r="79" spans="1:24" x14ac:dyDescent="0.25">
      <c r="A79" s="27"/>
      <c r="B79" s="27"/>
      <c r="C79" s="27" t="s">
        <v>59</v>
      </c>
      <c r="D79" s="27"/>
      <c r="E79" s="27" t="s">
        <v>60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x14ac:dyDescent="0.25">
      <c r="A80" s="27"/>
      <c r="B80" s="27" t="s">
        <v>56</v>
      </c>
      <c r="C80" s="27">
        <f>24*IF(C72&gt;=E76,0,IF(C72&lt;=C76,IF(E72&lt;=C76,0,IF(E72&gt;E76,E76-C76,IF(E72&gt;C76,E72-C76))),IF(E72&gt;E76,E76-C72,E72-C72)))</f>
        <v>0</v>
      </c>
      <c r="D80" s="27"/>
      <c r="E80" s="29" t="e">
        <f>C76-E72</f>
        <v>#VALUE!</v>
      </c>
      <c r="F80" s="27">
        <f>24*IF(F72&gt;=H76,0,IF(F72&lt;=F76,IF(H72&lt;=F76,0,IF(H72&gt;H76,H76-F76,IF(H72&gt;F76,H72-F76))),IF(H72&gt;H76,H76-F72,H72-F72)))</f>
        <v>0</v>
      </c>
      <c r="G80" s="27"/>
      <c r="H80" s="29" t="e">
        <f>F76-H72</f>
        <v>#VALUE!</v>
      </c>
      <c r="I80" s="27">
        <f>24*IF(I72&gt;=K76,0,IF(I72&lt;=I76,IF(K72&lt;=I76,0,IF(K72&gt;K76,K76-I76,IF(K72&gt;I76,K72-I76))),IF(K72&gt;K76,K76-I72,K72-I72)))</f>
        <v>0</v>
      </c>
      <c r="J80" s="27"/>
      <c r="K80" s="29" t="e">
        <f>I76-K72</f>
        <v>#VALUE!</v>
      </c>
      <c r="L80" s="27">
        <f>24*IF(L72&gt;=N76,0,IF(L72&lt;=L76,IF(N72&lt;=L76,0,IF(N72&gt;N76,N76-L76,IF(N72&gt;L76,N72-L76))),IF(N72&gt;N76,N76-L72,N72-L72)))</f>
        <v>0</v>
      </c>
      <c r="M80" s="27"/>
      <c r="N80" s="29" t="e">
        <f>L76-N72</f>
        <v>#VALUE!</v>
      </c>
      <c r="O80" s="27">
        <f>24*IF(O72&gt;=Q76,0,IF(O72&lt;=O76,IF(Q72&lt;=O76,0,IF(Q72&gt;Q76,Q76-O76,IF(Q72&gt;O76,Q72-O76))),IF(Q72&gt;Q76,Q76-O72,Q72-O72)))</f>
        <v>0</v>
      </c>
      <c r="P80" s="27"/>
      <c r="Q80" s="29" t="e">
        <f>O76-Q72</f>
        <v>#VALUE!</v>
      </c>
      <c r="R80" s="27">
        <f>24*IF(R72&gt;=T76,0,IF(R72&lt;=R76,IF(T72&lt;=R76,0,IF(T72&gt;T76,T76-R76,IF(T72&gt;R76,T72-R76))),IF(T72&gt;T76,T76-R72,T72-R72)))</f>
        <v>0</v>
      </c>
      <c r="S80" s="27"/>
      <c r="T80" s="29" t="e">
        <f>R76-T72</f>
        <v>#VALUE!</v>
      </c>
      <c r="U80" s="27">
        <f>24*IF(U72&gt;=W76,0,IF(U72&lt;=U76,IF(W72&lt;=U76,0,IF(W72&gt;W76,W76-U76,IF(W72&gt;U76,W72-U76))),IF(W72&gt;W76,W76-U72,W72-U72)))</f>
        <v>0</v>
      </c>
      <c r="V80" s="27"/>
      <c r="W80" s="29" t="e">
        <f>U76-W72</f>
        <v>#VALUE!</v>
      </c>
      <c r="X80" s="27"/>
    </row>
    <row r="81" spans="1:24" x14ac:dyDescent="0.25">
      <c r="A81" s="27"/>
      <c r="B81" s="27" t="s">
        <v>57</v>
      </c>
      <c r="C81" s="27">
        <f>24*IF(C72&gt;=E77,0,IF(C72&lt;=C77,IF(E72&lt;=C77,0,IF(E72&gt;E77,E77-C77,IF(E72&gt;C77,E72-C77))),IF(E72&gt;E77,E77-C72,E72-C72)))</f>
        <v>0</v>
      </c>
      <c r="D81" s="27"/>
      <c r="E81" s="29" t="e">
        <f>C76-E73</f>
        <v>#VALUE!</v>
      </c>
      <c r="F81" s="27">
        <f>24*IF(F72&gt;=H77,0,IF(F72&lt;=F77,IF(H72&lt;=F77,0,IF(H72&gt;H77,H77-F77,IF(H72&gt;F77,H72-F77))),IF(H72&gt;H77,H77-F72,H72-F72)))</f>
        <v>0</v>
      </c>
      <c r="G81" s="27"/>
      <c r="H81" s="29" t="e">
        <f>F76-H73</f>
        <v>#VALUE!</v>
      </c>
      <c r="I81" s="27">
        <f>24*IF(I72&gt;=K77,0,IF(I72&lt;=I77,IF(K72&lt;=I77,0,IF(K72&gt;K77,K77-I77,IF(K72&gt;I77,K72-I77))),IF(K72&gt;K77,K77-I72,K72-I72)))</f>
        <v>0</v>
      </c>
      <c r="J81" s="27"/>
      <c r="K81" s="29" t="e">
        <f>I76-K73</f>
        <v>#VALUE!</v>
      </c>
      <c r="L81" s="27">
        <f>24*IF(L72&gt;=N77,0,IF(L72&lt;=L77,IF(N72&lt;=L77,0,IF(N72&gt;N77,N77-L77,IF(N72&gt;L77,N72-L77))),IF(N72&gt;N77,N77-L72,N72-L72)))</f>
        <v>0</v>
      </c>
      <c r="M81" s="27"/>
      <c r="N81" s="29" t="e">
        <f>L76-N73</f>
        <v>#VALUE!</v>
      </c>
      <c r="O81" s="27">
        <f>24*IF(O72&gt;=Q77,0,IF(O72&lt;=O77,IF(Q72&lt;=O77,0,IF(Q72&gt;Q77,Q77-O77,IF(Q72&gt;O77,Q72-O77))),IF(Q72&gt;Q77,Q77-O72,Q72-O72)))</f>
        <v>0</v>
      </c>
      <c r="P81" s="27"/>
      <c r="Q81" s="29" t="e">
        <f>O76-Q73</f>
        <v>#VALUE!</v>
      </c>
      <c r="R81" s="27">
        <f>24*IF(R72&gt;=T77,0,IF(R72&lt;=R77,IF(T72&lt;=R77,0,IF(T72&gt;T77,T77-R77,IF(T72&gt;R77,T72-R77))),IF(T72&gt;T77,T77-R72,T72-R72)))</f>
        <v>0</v>
      </c>
      <c r="S81" s="27"/>
      <c r="T81" s="29" t="e">
        <f>R76-T73</f>
        <v>#VALUE!</v>
      </c>
      <c r="U81" s="27">
        <f>24*IF(U72&gt;=W77,0,IF(U72&lt;=U77,IF(W72&lt;=U77,0,IF(W72&gt;W77,W77-U77,IF(W72&gt;U77,W72-U77))),IF(W72&gt;W77,W77-U72,W72-U72)))</f>
        <v>0</v>
      </c>
      <c r="V81" s="27"/>
      <c r="W81" s="29" t="e">
        <f>U76-W73</f>
        <v>#VALUE!</v>
      </c>
      <c r="X81" s="27"/>
    </row>
    <row r="82" spans="1:24" x14ac:dyDescent="0.25">
      <c r="A82" s="27"/>
      <c r="B82" s="27" t="s">
        <v>58</v>
      </c>
      <c r="C82" s="27">
        <f>24*IF(C72&gt;=E78,0,IF(C72&lt;=C78,IF(E72&lt;=C78,0,IF(E72&gt;E78,E78-C78,IF(E72&gt;C78,E72-C78))),IF(E72&gt;E78,E78-C72,E72-C72)))</f>
        <v>0</v>
      </c>
      <c r="D82" s="27"/>
      <c r="E82" s="29" t="e">
        <f>C76-E74</f>
        <v>#VALUE!</v>
      </c>
      <c r="F82" s="27">
        <f>24*IF(F72&gt;=H78,0,IF(F72&lt;=F78,IF(H72&lt;=F78,0,IF(H72&gt;H78,H78-F78,IF(H72&gt;F78,H72-F78))),IF(H72&gt;H78,H78-F72,H72-F72)))</f>
        <v>0</v>
      </c>
      <c r="G82" s="27"/>
      <c r="H82" s="29" t="e">
        <f>F76-H74</f>
        <v>#VALUE!</v>
      </c>
      <c r="I82" s="27">
        <f>24*IF(I72&gt;=K78,0,IF(I72&lt;=I78,IF(K72&lt;=I78,0,IF(K72&gt;K78,K78-I78,IF(K72&gt;I78,K72-I78))),IF(K72&gt;K78,K78-I72,K72-I72)))</f>
        <v>0</v>
      </c>
      <c r="J82" s="27"/>
      <c r="K82" s="29" t="e">
        <f>I76-K74</f>
        <v>#VALUE!</v>
      </c>
      <c r="L82" s="27">
        <f>24*IF(L72&gt;=N78,0,IF(L72&lt;=L78,IF(N72&lt;=L78,0,IF(N72&gt;N78,N78-L78,IF(N72&gt;L78,N72-L78))),IF(N72&gt;N78,N78-L72,N72-L72)))</f>
        <v>0</v>
      </c>
      <c r="M82" s="27"/>
      <c r="N82" s="29" t="e">
        <f>L76-N74</f>
        <v>#VALUE!</v>
      </c>
      <c r="O82" s="27">
        <f>24*IF(O72&gt;=Q78,0,IF(O72&lt;=O78,IF(Q72&lt;=O78,0,IF(Q72&gt;Q78,Q78-O78,IF(Q72&gt;O78,Q72-O78))),IF(Q72&gt;Q78,Q78-O72,Q72-O72)))</f>
        <v>0</v>
      </c>
      <c r="P82" s="27"/>
      <c r="Q82" s="29" t="e">
        <f>O76-Q74</f>
        <v>#VALUE!</v>
      </c>
      <c r="R82" s="27">
        <f>24*IF(R72&gt;=T78,0,IF(R72&lt;=R78,IF(T72&lt;=R78,0,IF(T72&gt;T78,T78-R78,IF(T72&gt;R78,T72-R78))),IF(T72&gt;T78,T78-R72,T72-R72)))</f>
        <v>0</v>
      </c>
      <c r="S82" s="27"/>
      <c r="T82" s="29" t="e">
        <f>R76-T74</f>
        <v>#VALUE!</v>
      </c>
      <c r="U82" s="27">
        <f>24*IF(U72&gt;=W78,0,IF(U72&lt;=U78,IF(W72&lt;=U78,0,IF(W72&gt;W78,W78-U78,IF(W72&gt;U78,W72-U78))),IF(W72&gt;W78,W78-U72,W72-U72)))</f>
        <v>0</v>
      </c>
      <c r="V82" s="27"/>
      <c r="W82" s="29" t="e">
        <f>U76-W74</f>
        <v>#VALUE!</v>
      </c>
      <c r="X82" s="27"/>
    </row>
    <row r="83" spans="1:24" x14ac:dyDescent="0.25">
      <c r="A83" s="27"/>
      <c r="B83" s="27" t="s">
        <v>56</v>
      </c>
      <c r="C83" s="27">
        <f>24*IF(C73&gt;=E76,0,IF(C73&lt;=C76,IF(E73&lt;=C76,0,IF(E73&gt;E76,E76-C76,IF(E73&gt;C76,E73-C76))),IF(E73&gt;E76,E76-C73,E73-C73)))</f>
        <v>0</v>
      </c>
      <c r="D83" s="27"/>
      <c r="E83" s="29" t="e">
        <f>C77-E72</f>
        <v>#VALUE!</v>
      </c>
      <c r="F83" s="27">
        <f>24*IF(F73&gt;=H76,0,IF(F73&lt;=F76,IF(H73&lt;=F76,0,IF(H73&gt;H76,H76-F76,IF(H73&gt;F76,H73-F76))),IF(H73&gt;H76,H76-F73,H73-F73)))</f>
        <v>0</v>
      </c>
      <c r="G83" s="27"/>
      <c r="H83" s="29" t="e">
        <f>F77-H72</f>
        <v>#VALUE!</v>
      </c>
      <c r="I83" s="27">
        <f>24*IF(I73&gt;=K76,0,IF(I73&lt;=I76,IF(K73&lt;=I76,0,IF(K73&gt;K76,K76-I76,IF(K73&gt;I76,K73-I76))),IF(K73&gt;K76,K76-I73,K73-I73)))</f>
        <v>0</v>
      </c>
      <c r="J83" s="27"/>
      <c r="K83" s="29">
        <f>I77-K72</f>
        <v>4.166666666666663E-2</v>
      </c>
      <c r="L83" s="27">
        <f>24*IF(L73&gt;=N76,0,IF(L73&lt;=L76,IF(N73&lt;=L76,0,IF(N73&gt;N76,N76-L76,IF(N73&gt;L76,N73-L76))),IF(N73&gt;N76,N76-L73,N73-L73)))</f>
        <v>0</v>
      </c>
      <c r="M83" s="27"/>
      <c r="N83" s="29" t="e">
        <f>L77-N72</f>
        <v>#VALUE!</v>
      </c>
      <c r="O83" s="27">
        <f>24*IF(O73&gt;=Q76,0,IF(O73&lt;=O76,IF(Q73&lt;=O76,0,IF(Q73&gt;Q76,Q76-O76,IF(Q73&gt;O76,Q73-O76))),IF(Q73&gt;Q76,Q76-O73,Q73-O73)))</f>
        <v>0</v>
      </c>
      <c r="P83" s="27"/>
      <c r="Q83" s="29" t="e">
        <f>O77-Q72</f>
        <v>#VALUE!</v>
      </c>
      <c r="R83" s="27">
        <f>24*IF(R73&gt;=T76,0,IF(R73&lt;=R76,IF(T73&lt;=R76,0,IF(T73&gt;T76,T76-R76,IF(T73&gt;R76,T73-R76))),IF(T73&gt;T76,T76-R73,T73-R73)))</f>
        <v>0</v>
      </c>
      <c r="S83" s="27"/>
      <c r="T83" s="29" t="e">
        <f>R77-T72</f>
        <v>#VALUE!</v>
      </c>
      <c r="U83" s="27">
        <f>24*IF(U73&gt;=W76,0,IF(U73&lt;=U76,IF(W73&lt;=U76,0,IF(W73&gt;W76,W76-U76,IF(W73&gt;U76,W73-U76))),IF(W73&gt;W76,W76-U73,W73-U73)))</f>
        <v>0</v>
      </c>
      <c r="V83" s="27"/>
      <c r="W83" s="29" t="e">
        <f>U77-W72</f>
        <v>#VALUE!</v>
      </c>
      <c r="X83" s="27"/>
    </row>
    <row r="84" spans="1:24" x14ac:dyDescent="0.25">
      <c r="A84" s="27"/>
      <c r="B84" s="27" t="s">
        <v>57</v>
      </c>
      <c r="C84" s="27">
        <f>24*IF(C73&gt;=E77,0,IF(C73&lt;=C77,IF(E73&lt;=C77,0,IF(E73&gt;E77,E77-C77,IF(E73&gt;C77,E73-C77))),IF(E73&gt;E77,E77-C73,E73-C73)))</f>
        <v>0</v>
      </c>
      <c r="D84" s="27"/>
      <c r="E84" s="29" t="e">
        <f>C77-E73</f>
        <v>#VALUE!</v>
      </c>
      <c r="F84" s="27">
        <f>24*IF(F73&gt;=H77,0,IF(F73&lt;=F77,IF(H73&lt;=F77,0,IF(H73&gt;H77,H77-F77,IF(H73&gt;F77,H73-F77))),IF(H73&gt;H77,H77-F73,H73-F73)))</f>
        <v>0</v>
      </c>
      <c r="G84" s="27"/>
      <c r="H84" s="29" t="e">
        <f>F77-H73</f>
        <v>#VALUE!</v>
      </c>
      <c r="I84" s="27">
        <f>24*IF(I73&gt;=K77,0,IF(I73&lt;=I77,IF(K73&lt;=I77,0,IF(K73&gt;K77,K77-I77,IF(K73&gt;I77,K73-I77))),IF(K73&gt;K77,K77-I73,K73-I73)))</f>
        <v>0</v>
      </c>
      <c r="J84" s="27"/>
      <c r="K84" s="29" t="e">
        <f>I77-K73</f>
        <v>#VALUE!</v>
      </c>
      <c r="L84" s="27">
        <f>24*IF(L73&gt;=N77,0,IF(L73&lt;=L77,IF(N73&lt;=L77,0,IF(N73&gt;N77,N77-L77,IF(N73&gt;L77,N73-L77))),IF(N73&gt;N77,N77-L73,N73-L73)))</f>
        <v>0</v>
      </c>
      <c r="M84" s="27"/>
      <c r="N84" s="29" t="e">
        <f>L77-N73</f>
        <v>#VALUE!</v>
      </c>
      <c r="O84" s="27">
        <f>24*IF(O73&gt;=Q77,0,IF(O73&lt;=O77,IF(Q73&lt;=O77,0,IF(Q73&gt;Q77,Q77-O77,IF(Q73&gt;O77,Q73-O77))),IF(Q73&gt;Q77,Q77-O73,Q73-O73)))</f>
        <v>0</v>
      </c>
      <c r="P84" s="27"/>
      <c r="Q84" s="29" t="e">
        <f>O77-Q73</f>
        <v>#VALUE!</v>
      </c>
      <c r="R84" s="27">
        <f>24*IF(R73&gt;=T77,0,IF(R73&lt;=R77,IF(T73&lt;=R77,0,IF(T73&gt;T77,T77-R77,IF(T73&gt;R77,T73-R77))),IF(T73&gt;T77,T77-R73,T73-R73)))</f>
        <v>0</v>
      </c>
      <c r="S84" s="27"/>
      <c r="T84" s="29" t="e">
        <f>R77-T73</f>
        <v>#VALUE!</v>
      </c>
      <c r="U84" s="27">
        <f>24*IF(U73&gt;=W77,0,IF(U73&lt;=U77,IF(W73&lt;=U77,0,IF(W73&gt;W77,W77-U77,IF(W73&gt;U77,W73-U77))),IF(W73&gt;W77,W77-U73,W73-U73)))</f>
        <v>0</v>
      </c>
      <c r="V84" s="27"/>
      <c r="W84" s="29" t="e">
        <f>U77-W73</f>
        <v>#VALUE!</v>
      </c>
      <c r="X84" s="27"/>
    </row>
    <row r="85" spans="1:24" x14ac:dyDescent="0.25">
      <c r="A85" s="27"/>
      <c r="B85" s="27" t="s">
        <v>58</v>
      </c>
      <c r="C85" s="27">
        <f>24*IF(C73&gt;=E78,0,IF(C73&lt;=C78,IF(E73&lt;=C78,0,IF(E73&gt;E78,E78-C78,IF(E73&gt;C78,E73-C78))),IF(E73&gt;E78,E78-C73,E73-C73)))</f>
        <v>0</v>
      </c>
      <c r="D85" s="27"/>
      <c r="E85" s="29" t="e">
        <f>C77-E74</f>
        <v>#VALUE!</v>
      </c>
      <c r="F85" s="27">
        <f>24*IF(F73&gt;=H78,0,IF(F73&lt;=F78,IF(H73&lt;=F78,0,IF(H73&gt;H78,H78-F78,IF(H73&gt;F78,H73-F78))),IF(H73&gt;H78,H78-F73,H73-F73)))</f>
        <v>0</v>
      </c>
      <c r="G85" s="27"/>
      <c r="H85" s="29" t="e">
        <f>F77-H74</f>
        <v>#VALUE!</v>
      </c>
      <c r="I85" s="27">
        <f>24*IF(I73&gt;=K78,0,IF(I73&lt;=I78,IF(K73&lt;=I78,0,IF(K73&gt;K78,K78-I78,IF(K73&gt;I78,K73-I78))),IF(K73&gt;K78,K78-I73,K73-I73)))</f>
        <v>0</v>
      </c>
      <c r="J85" s="27"/>
      <c r="K85" s="29">
        <f>I77-K74</f>
        <v>-0.375</v>
      </c>
      <c r="L85" s="27">
        <f>24*IF(L73&gt;=N78,0,IF(L73&lt;=L78,IF(N73&lt;=L78,0,IF(N73&gt;N78,N78-L78,IF(N73&gt;L78,N73-L78))),IF(N73&gt;N78,N78-L73,N73-L73)))</f>
        <v>0</v>
      </c>
      <c r="M85" s="27"/>
      <c r="N85" s="29" t="e">
        <f>L77-N74</f>
        <v>#VALUE!</v>
      </c>
      <c r="O85" s="27">
        <f>24*IF(O73&gt;=Q78,0,IF(O73&lt;=O78,IF(Q73&lt;=O78,0,IF(Q73&gt;Q78,Q78-O78,IF(Q73&gt;O78,Q73-O78))),IF(Q73&gt;Q78,Q78-O73,Q73-O73)))</f>
        <v>0</v>
      </c>
      <c r="P85" s="27"/>
      <c r="Q85" s="29" t="e">
        <f>O77-Q74</f>
        <v>#VALUE!</v>
      </c>
      <c r="R85" s="27">
        <f>24*IF(R73&gt;=T78,0,IF(R73&lt;=R78,IF(T73&lt;=R78,0,IF(T73&gt;T78,T78-R78,IF(T73&gt;R78,T73-R78))),IF(T73&gt;T78,T78-R73,T73-R73)))</f>
        <v>0</v>
      </c>
      <c r="S85" s="27"/>
      <c r="T85" s="29" t="e">
        <f>R77-T74</f>
        <v>#VALUE!</v>
      </c>
      <c r="U85" s="27">
        <f>24*IF(U73&gt;=W78,0,IF(U73&lt;=U78,IF(W73&lt;=U78,0,IF(W73&gt;W78,W78-U78,IF(W73&gt;U78,W73-U78))),IF(W73&gt;W78,W78-U73,W73-U73)))</f>
        <v>0</v>
      </c>
      <c r="V85" s="27"/>
      <c r="W85" s="29" t="e">
        <f>U77-W74</f>
        <v>#VALUE!</v>
      </c>
      <c r="X85" s="27"/>
    </row>
    <row r="86" spans="1:24" x14ac:dyDescent="0.25">
      <c r="A86" s="27"/>
      <c r="B86" s="27" t="s">
        <v>56</v>
      </c>
      <c r="C86" s="27">
        <f>24*IF(C74&gt;=E76,0,IF(C74&lt;=C76,IF(E74&lt;=C76,0,IF(E74&gt;E76,E76-C76,IF(E74&gt;C76,E74-C76))),IF(E74&gt;E76,E76-C74,E74-C74)))</f>
        <v>0</v>
      </c>
      <c r="D86" s="27"/>
      <c r="E86" s="29">
        <f>C78-E72</f>
        <v>0.29166666666666663</v>
      </c>
      <c r="F86" s="27">
        <f>24*IF(F74&gt;=H76,0,IF(F74&lt;=F76,IF(H74&lt;=F76,0,IF(H74&gt;H76,H76-F76,IF(H74&gt;F76,H74-F76))),IF(H74&gt;H76,H76-F74,H74-F74)))</f>
        <v>0</v>
      </c>
      <c r="G86" s="27"/>
      <c r="H86" s="29" t="e">
        <f>F78-H72</f>
        <v>#VALUE!</v>
      </c>
      <c r="I86" s="27">
        <f>24*IF(I74&gt;=K76,0,IF(I74&lt;=I76,IF(K74&lt;=I76,0,IF(K74&gt;K76,K76-I76,IF(K74&gt;I76,K74-I76))),IF(K74&gt;K76,K76-I74,K74-I74)))</f>
        <v>0</v>
      </c>
      <c r="J86" s="27"/>
      <c r="K86" s="29" t="e">
        <f>I78-K72</f>
        <v>#VALUE!</v>
      </c>
      <c r="L86" s="27">
        <f>24*IF(L74&gt;=N76,0,IF(L74&lt;=L76,IF(N74&lt;=L76,0,IF(N74&gt;N76,N76-L76,IF(N74&gt;L76,N74-L76))),IF(N74&gt;N76,N76-L74,N74-L74)))</f>
        <v>0</v>
      </c>
      <c r="M86" s="27"/>
      <c r="N86" s="29">
        <f>L78-N72</f>
        <v>0.27083333333333337</v>
      </c>
      <c r="O86" s="27">
        <f>24*IF(O74&gt;=Q76,0,IF(O74&lt;=O76,IF(Q74&lt;=O76,0,IF(Q74&gt;Q76,Q76-O76,IF(Q74&gt;O76,Q74-O76))),IF(Q74&gt;Q76,Q76-O74,Q74-O74)))</f>
        <v>0</v>
      </c>
      <c r="P86" s="27"/>
      <c r="Q86" s="29">
        <f>O78-Q72</f>
        <v>0.29166666666666663</v>
      </c>
      <c r="R86" s="27">
        <f>24*IF(R74&gt;=T76,0,IF(R74&lt;=R76,IF(T74&lt;=R76,0,IF(T74&gt;T76,T76-R76,IF(T74&gt;R76,T74-R76))),IF(T74&gt;T76,T76-R74,T74-R74)))</f>
        <v>0</v>
      </c>
      <c r="S86" s="27"/>
      <c r="T86" s="29" t="e">
        <f>R78-T72</f>
        <v>#VALUE!</v>
      </c>
      <c r="U86" s="27">
        <f>24*IF(U74&gt;=W76,0,IF(U74&lt;=U76,IF(W74&lt;=U76,0,IF(W74&gt;W76,W76-U76,IF(W74&gt;U76,W74-U76))),IF(W74&gt;W76,W76-U74,W74-U74)))</f>
        <v>0</v>
      </c>
      <c r="V86" s="27"/>
      <c r="W86" s="29" t="e">
        <f>U78-W72</f>
        <v>#VALUE!</v>
      </c>
      <c r="X86" s="27"/>
    </row>
    <row r="87" spans="1:24" x14ac:dyDescent="0.25">
      <c r="A87" s="27"/>
      <c r="B87" s="27" t="s">
        <v>57</v>
      </c>
      <c r="C87" s="27">
        <f>24*IF(C74&gt;=E77,0,IF(C74&lt;=C77,IF(E74&lt;=C77,0,IF(E74&gt;E77,E77-C77,IF(E74&gt;C77,E74-C77))),IF(E74&gt;E77,E77-C74,E74-C74)))</f>
        <v>0</v>
      </c>
      <c r="D87" s="27"/>
      <c r="E87" s="29">
        <f>C78-E73</f>
        <v>4.166666666666663E-2</v>
      </c>
      <c r="F87" s="27">
        <f>24*IF(F74&gt;=H77,0,IF(F74&lt;=F77,IF(H74&lt;=F77,0,IF(H74&gt;H77,H77-F77,IF(H74&gt;F77,H74-F77))),IF(H74&gt;H77,H77-F74,H74-F74)))</f>
        <v>0</v>
      </c>
      <c r="G87" s="27"/>
      <c r="H87" s="29" t="e">
        <f>F78-H73</f>
        <v>#VALUE!</v>
      </c>
      <c r="I87" s="27">
        <f>24*IF(I74&gt;=K77,0,IF(I74&lt;=I77,IF(K74&lt;=I77,0,IF(K74&gt;K77,K77-I77,IF(K74&gt;I77,K74-I77))),IF(K74&gt;K77,K77-I74,K74-I74)))</f>
        <v>0</v>
      </c>
      <c r="J87" s="27"/>
      <c r="K87" s="29" t="e">
        <f>I78-K73</f>
        <v>#VALUE!</v>
      </c>
      <c r="L87" s="27">
        <f>24*IF(L74&gt;=N77,0,IF(L74&lt;=L77,IF(N74&lt;=L77,0,IF(N74&gt;N77,N77-L77,IF(N74&gt;L77,N74-L77))),IF(N74&gt;N77,N77-L74,N74-L74)))</f>
        <v>0</v>
      </c>
      <c r="M87" s="27"/>
      <c r="N87" s="29">
        <f>L78-N73</f>
        <v>4.166666666666663E-2</v>
      </c>
      <c r="O87" s="27">
        <f>24*IF(O74&gt;=Q77,0,IF(O74&lt;=O77,IF(Q74&lt;=O77,0,IF(Q74&gt;Q77,Q77-O77,IF(Q74&gt;O77,Q74-O77))),IF(Q74&gt;Q77,Q77-O74,Q74-O74)))</f>
        <v>0</v>
      </c>
      <c r="P87" s="27"/>
      <c r="Q87" s="29">
        <f>O78-Q73</f>
        <v>4.166666666666663E-2</v>
      </c>
      <c r="R87" s="27">
        <f>24*IF(R74&gt;=T77,0,IF(R74&lt;=R77,IF(T74&lt;=R77,0,IF(T74&gt;T77,T77-R77,IF(T74&gt;R77,T74-R77))),IF(T74&gt;T77,T77-R74,T74-R74)))</f>
        <v>0</v>
      </c>
      <c r="S87" s="27"/>
      <c r="T87" s="29" t="e">
        <f>R78-T73</f>
        <v>#VALUE!</v>
      </c>
      <c r="U87" s="27">
        <f>24*IF(U74&gt;=W77,0,IF(U74&lt;=U77,IF(W74&lt;=U77,0,IF(W74&gt;W77,W77-U77,IF(W74&gt;U77,W74-U77))),IF(W74&gt;W77,W77-U74,W74-U74)))</f>
        <v>0</v>
      </c>
      <c r="V87" s="27"/>
      <c r="W87" s="29" t="e">
        <f>U78-W73</f>
        <v>#VALUE!</v>
      </c>
      <c r="X87" s="27"/>
    </row>
    <row r="88" spans="1:24" x14ac:dyDescent="0.25">
      <c r="A88" s="27"/>
      <c r="B88" s="27" t="s">
        <v>58</v>
      </c>
      <c r="C88" s="27">
        <f>24*IF(C74&gt;=E78,0,IF(C74&lt;=C78,IF(E74&lt;=C78,0,IF(E74&gt;E78,E78-C78,IF(E74&gt;C78,E74-C78))),IF(E74&gt;E78,E78-C74,E74-C74)))</f>
        <v>0</v>
      </c>
      <c r="D88" s="27"/>
      <c r="E88" s="29" t="e">
        <f>C78-E74</f>
        <v>#VALUE!</v>
      </c>
      <c r="F88" s="27">
        <f>24*IF(F74&gt;=H78,0,IF(F74&lt;=F78,IF(H74&lt;=F78,0,IF(H74&gt;H78,H78-F78,IF(H74&gt;F78,H74-F78))),IF(H74&gt;H78,H78-F74,H74-F74)))</f>
        <v>0</v>
      </c>
      <c r="G88" s="27"/>
      <c r="H88" s="29" t="e">
        <f>F78-H74</f>
        <v>#VALUE!</v>
      </c>
      <c r="I88" s="27">
        <f>24*IF(I74&gt;=K78,0,IF(I74&lt;=I78,IF(K74&lt;=I78,0,IF(K74&gt;K78,K78-I78,IF(K74&gt;I78,K74-I78))),IF(K74&gt;K78,K78-I74,K74-I74)))</f>
        <v>0</v>
      </c>
      <c r="J88" s="27"/>
      <c r="K88" s="29" t="e">
        <f>I78-K74</f>
        <v>#VALUE!</v>
      </c>
      <c r="L88" s="27">
        <f>24*IF(L74&gt;=N78,0,IF(L74&lt;=L78,IF(N74&lt;=L78,0,IF(N74&gt;N78,N78-L78,IF(N74&gt;L78,N74-L78))),IF(N74&gt;N78,N78-L74,N74-L74)))</f>
        <v>0</v>
      </c>
      <c r="M88" s="27"/>
      <c r="N88" s="29" t="e">
        <f>L78-N74</f>
        <v>#VALUE!</v>
      </c>
      <c r="O88" s="27">
        <f>24*IF(O74&gt;=Q78,0,IF(O74&lt;=O78,IF(Q74&lt;=O78,0,IF(Q74&gt;Q78,Q78-O78,IF(Q74&gt;O78,Q74-O78))),IF(Q74&gt;Q78,Q78-O74,Q74-O74)))</f>
        <v>0</v>
      </c>
      <c r="P88" s="27"/>
      <c r="Q88" s="29" t="e">
        <f>O78-Q74</f>
        <v>#VALUE!</v>
      </c>
      <c r="R88" s="27">
        <f>24*IF(R74&gt;=T78,0,IF(R74&lt;=R78,IF(T74&lt;=R78,0,IF(T74&gt;T78,T78-R78,IF(T74&gt;R78,T74-R78))),IF(T74&gt;T78,T78-R74,T74-R74)))</f>
        <v>0</v>
      </c>
      <c r="S88" s="27"/>
      <c r="T88" s="29" t="e">
        <f>R78-T74</f>
        <v>#VALUE!</v>
      </c>
      <c r="U88" s="27">
        <f>24*IF(U74&gt;=W78,0,IF(U74&lt;=U78,IF(W74&lt;=U78,0,IF(W74&gt;W78,W78-U78,IF(W74&gt;U78,W74-U78))),IF(W74&gt;W78,W78-U74,W74-U74)))</f>
        <v>0</v>
      </c>
      <c r="V88" s="27"/>
      <c r="W88" s="29" t="e">
        <f>U78-W74</f>
        <v>#VALUE!</v>
      </c>
      <c r="X88" s="27"/>
    </row>
    <row r="89" spans="1:24" x14ac:dyDescent="0.25">
      <c r="A89" s="27"/>
      <c r="B89" s="27"/>
      <c r="C89" s="27">
        <f>SUM(C80:C88)</f>
        <v>0</v>
      </c>
      <c r="D89" s="27"/>
      <c r="E89" s="27">
        <f>COUNTIFS(E80:E88,"&gt;="&amp;0,E80:E88,"&lt;"&amp;0.0416)</f>
        <v>0</v>
      </c>
      <c r="F89" s="27">
        <f>SUM(F80:F88)</f>
        <v>0</v>
      </c>
      <c r="G89" s="27"/>
      <c r="H89" s="27">
        <f>COUNTIFS(H80:H88,"&gt;="&amp;0,H80:H88,"&lt;"&amp;0.0416)</f>
        <v>0</v>
      </c>
      <c r="I89" s="27">
        <f>SUM(I80:I88)</f>
        <v>0</v>
      </c>
      <c r="J89" s="27"/>
      <c r="K89" s="27">
        <f>COUNTIFS(K80:K88,"&gt;="&amp;0,K80:K88,"&lt;"&amp;0.0416)</f>
        <v>0</v>
      </c>
      <c r="L89" s="27">
        <f>SUM(L80:L88)</f>
        <v>0</v>
      </c>
      <c r="M89" s="27"/>
      <c r="N89" s="27">
        <f>COUNTIFS(N80:N88,"&gt;="&amp;0,N80:N88,"&lt;"&amp;0.0416)</f>
        <v>0</v>
      </c>
      <c r="O89" s="27">
        <f>SUM(O80:O88)</f>
        <v>0</v>
      </c>
      <c r="P89" s="27"/>
      <c r="Q89" s="27">
        <f>COUNTIFS(Q80:Q88,"&gt;="&amp;0,Q80:Q88,"&lt;"&amp;0.0416)</f>
        <v>0</v>
      </c>
      <c r="R89" s="27">
        <f>SUM(R80:R88)</f>
        <v>0</v>
      </c>
      <c r="S89" s="27"/>
      <c r="T89" s="27">
        <f>COUNTIFS(T80:T88,"&gt;="&amp;0,T80:T88,"&lt;"&amp;0.0416)</f>
        <v>0</v>
      </c>
      <c r="U89" s="27">
        <f>SUM(U80:U88)</f>
        <v>0</v>
      </c>
      <c r="V89" s="27"/>
      <c r="W89" s="27">
        <f>COUNTIFS(W80:W88,"&gt;="&amp;0,W80:W88,"&lt;"&amp;0.0416)</f>
        <v>0</v>
      </c>
      <c r="X89" s="27"/>
    </row>
    <row r="90" spans="1:24" x14ac:dyDescent="0.25">
      <c r="A90" s="27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27"/>
    </row>
  </sheetData>
  <sheetProtection algorithmName="SHA-512" hashValue="Nfo7v9aRRn1zsRU33TiaFyaRZPl54A45TlqWz+qq/7aQK0WFtjKjsvhGYuv5GQkh5bzMo5PgDal8T+hU/iBgKg==" saltValue="GvgsZ9KXBpQhtgn2PViHHg==" spinCount="100000" sheet="1" objects="1" scenarios="1" selectLockedCells="1"/>
  <mergeCells count="67">
    <mergeCell ref="R8:T8"/>
    <mergeCell ref="U8:W8"/>
    <mergeCell ref="C17:E18"/>
    <mergeCell ref="U17:W18"/>
    <mergeCell ref="F17:H18"/>
    <mergeCell ref="I17:K18"/>
    <mergeCell ref="L17:N18"/>
    <mergeCell ref="O17:Q18"/>
    <mergeCell ref="R17:T18"/>
    <mergeCell ref="C14:E14"/>
    <mergeCell ref="F14:H14"/>
    <mergeCell ref="I14:K14"/>
    <mergeCell ref="L14:N14"/>
    <mergeCell ref="O8:Q8"/>
    <mergeCell ref="U15:W16"/>
    <mergeCell ref="D6:E6"/>
    <mergeCell ref="C8:E8"/>
    <mergeCell ref="F8:H8"/>
    <mergeCell ref="I8:K8"/>
    <mergeCell ref="L8:N8"/>
    <mergeCell ref="B1:V2"/>
    <mergeCell ref="C4:L4"/>
    <mergeCell ref="B37:V38"/>
    <mergeCell ref="N19:S20"/>
    <mergeCell ref="R14:T14"/>
    <mergeCell ref="R15:T16"/>
    <mergeCell ref="O14:Q14"/>
    <mergeCell ref="C15:E16"/>
    <mergeCell ref="F15:H16"/>
    <mergeCell ref="I15:K16"/>
    <mergeCell ref="L15:N16"/>
    <mergeCell ref="O15:Q16"/>
    <mergeCell ref="I19:K20"/>
    <mergeCell ref="L19:M20"/>
    <mergeCell ref="U14:W14"/>
    <mergeCell ref="O4:V4"/>
    <mergeCell ref="R53:T54"/>
    <mergeCell ref="U53:W54"/>
    <mergeCell ref="I47:K47"/>
    <mergeCell ref="L47:N47"/>
    <mergeCell ref="O47:Q47"/>
    <mergeCell ref="O40:V40"/>
    <mergeCell ref="N43:W43"/>
    <mergeCell ref="N45:W45"/>
    <mergeCell ref="B64:D64"/>
    <mergeCell ref="G64:H64"/>
    <mergeCell ref="I55:K56"/>
    <mergeCell ref="L55:M56"/>
    <mergeCell ref="N55:S56"/>
    <mergeCell ref="R47:T47"/>
    <mergeCell ref="C40:L40"/>
    <mergeCell ref="D43:J43"/>
    <mergeCell ref="D45:E45"/>
    <mergeCell ref="U47:W47"/>
    <mergeCell ref="I53:K54"/>
    <mergeCell ref="L53:N54"/>
    <mergeCell ref="O53:Q54"/>
    <mergeCell ref="G65:H65"/>
    <mergeCell ref="B31:D31"/>
    <mergeCell ref="G31:H31"/>
    <mergeCell ref="G32:H32"/>
    <mergeCell ref="B65:D65"/>
    <mergeCell ref="B32:D32"/>
    <mergeCell ref="C47:E47"/>
    <mergeCell ref="F47:H47"/>
    <mergeCell ref="C53:E54"/>
    <mergeCell ref="F53:H54"/>
  </mergeCells>
  <conditionalFormatting sqref="C14:W14">
    <cfRule type="expression" dxfId="7" priority="1">
      <formula>AND(D13&lt;&gt;0,D13&gt;$I$6/24)</formula>
    </cfRule>
    <cfRule type="expression" dxfId="6" priority="2">
      <formula>AND(D13&lt;&gt;0,D13&lt;$H$6/24)</formula>
    </cfRule>
  </conditionalFormatting>
  <conditionalFormatting sqref="C15:W16">
    <cfRule type="expression" dxfId="5" priority="18">
      <formula>C15&lt;&gt;""</formula>
    </cfRule>
  </conditionalFormatting>
  <conditionalFormatting sqref="C17:W18">
    <cfRule type="expression" dxfId="4" priority="15">
      <formula>C17&lt;&gt;""</formula>
    </cfRule>
  </conditionalFormatting>
  <conditionalFormatting sqref="C53:W54">
    <cfRule type="expression" dxfId="3" priority="13">
      <formula>LEFT(C53,4)="Há c"</formula>
    </cfRule>
    <cfRule type="expression" dxfId="2" priority="14">
      <formula>LEFT(C53,4)="Inte"</formula>
    </cfRule>
  </conditionalFormatting>
  <conditionalFormatting sqref="L19:S20">
    <cfRule type="expression" dxfId="1" priority="65">
      <formula>$L$19&lt;&gt;$D$6/24</formula>
    </cfRule>
  </conditionalFormatting>
  <conditionalFormatting sqref="L55:S56">
    <cfRule type="expression" dxfId="0" priority="42">
      <formula>$L$55&lt;&gt;$D$45/24</formula>
    </cfRule>
  </conditionalFormatting>
  <dataValidations disablePrompts="1" count="1">
    <dataValidation type="list" allowBlank="1" showInputMessage="1" showErrorMessage="1" sqref="D6:E6" xr:uid="{00000000-0002-0000-0000-000000000000}">
      <formula1>"20,40"</formula1>
    </dataValidation>
  </dataValidations>
  <pageMargins left="0.23622047244094491" right="0.23622047244094491" top="0.39370078740157483" bottom="0.3937007874015748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>
      <selection activeCell="E2" sqref="E2"/>
    </sheetView>
  </sheetViews>
  <sheetFormatPr defaultRowHeight="15" x14ac:dyDescent="0.25"/>
  <cols>
    <col min="2" max="2" width="67.42578125" customWidth="1"/>
  </cols>
  <sheetData>
    <row r="1" spans="1:4" x14ac:dyDescent="0.25">
      <c r="A1" t="s">
        <v>17</v>
      </c>
      <c r="B1" t="s">
        <v>18</v>
      </c>
      <c r="C1" t="s">
        <v>22</v>
      </c>
      <c r="D1" t="s">
        <v>23</v>
      </c>
    </row>
    <row r="2" spans="1:4" ht="207.75" customHeight="1" x14ac:dyDescent="0.25">
      <c r="A2">
        <v>20</v>
      </c>
      <c r="B2" s="11" t="s">
        <v>19</v>
      </c>
      <c r="C2">
        <v>4</v>
      </c>
      <c r="D2">
        <v>4</v>
      </c>
    </row>
    <row r="3" spans="1:4" ht="207.75" customHeight="1" x14ac:dyDescent="0.25">
      <c r="A3">
        <v>30</v>
      </c>
      <c r="B3" s="11" t="s">
        <v>20</v>
      </c>
      <c r="C3">
        <v>6</v>
      </c>
      <c r="D3">
        <v>6</v>
      </c>
    </row>
    <row r="4" spans="1:4" ht="261.75" customHeight="1" x14ac:dyDescent="0.25">
      <c r="A4">
        <v>40</v>
      </c>
      <c r="B4" s="11" t="s">
        <v>21</v>
      </c>
      <c r="C4">
        <v>6</v>
      </c>
      <c r="D4">
        <v>8</v>
      </c>
    </row>
  </sheetData>
  <sheetProtection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Horários</vt:lpstr>
      <vt:lpstr>Auxiliar</vt:lpstr>
      <vt:lpstr>'Quadro Horários'!Area_de_impressao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Iara Germano</cp:lastModifiedBy>
  <cp:lastPrinted>2025-06-12T18:23:37Z</cp:lastPrinted>
  <dcterms:created xsi:type="dcterms:W3CDTF">2017-05-05T17:23:05Z</dcterms:created>
  <dcterms:modified xsi:type="dcterms:W3CDTF">2025-06-12T18:33:11Z</dcterms:modified>
</cp:coreProperties>
</file>